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afarova\Desktop\СЭС\Пасп. L_ 20220213 ЛЭП-04кВ г.Агидель  ул.Мира 5!!!\"/>
    </mc:Choice>
  </mc:AlternateContent>
  <bookViews>
    <workbookView xWindow="735" yWindow="0" windowWidth="22740" windowHeight="1410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6" i="27" l="1"/>
  <c r="G36" i="27"/>
  <c r="L35" i="27"/>
  <c r="K35" i="27"/>
  <c r="J35" i="27"/>
  <c r="I35" i="27"/>
  <c r="H35" i="27"/>
  <c r="G35" i="27"/>
  <c r="F35" i="27"/>
  <c r="E35" i="27"/>
  <c r="D35" i="27"/>
  <c r="B22" i="27"/>
  <c r="B21" i="27"/>
  <c r="E33" i="27" l="1"/>
  <c r="D33" i="27"/>
  <c r="C33" i="27"/>
  <c r="G33" i="27"/>
  <c r="L33" i="27" l="1"/>
  <c r="K33" i="27"/>
  <c r="J33" i="27"/>
  <c r="I33" i="27"/>
  <c r="H33" i="27"/>
  <c r="F33" i="27"/>
  <c r="C46" i="27" l="1"/>
  <c r="D43" i="27"/>
  <c r="C43" i="27"/>
  <c r="C37" i="27"/>
  <c r="C35" i="27"/>
  <c r="C34" i="27"/>
  <c r="L32" i="27"/>
  <c r="K32" i="27"/>
  <c r="J32" i="27"/>
  <c r="I32" i="27"/>
  <c r="H32" i="27"/>
  <c r="G32" i="27"/>
  <c r="F32" i="27"/>
  <c r="E32" i="27"/>
  <c r="D32" i="27"/>
  <c r="C32" i="27"/>
  <c r="D30" i="27"/>
  <c r="E30" i="27" s="1"/>
  <c r="C30" i="27"/>
  <c r="C38" i="27" l="1"/>
  <c r="C42" i="27" s="1"/>
  <c r="C44" i="27" s="1"/>
  <c r="F30" i="27"/>
  <c r="D38" i="27"/>
  <c r="D42" i="27" s="1"/>
  <c r="D44" i="27" s="1"/>
  <c r="D47" i="27" s="1"/>
  <c r="D34" i="27"/>
  <c r="D37" i="27"/>
  <c r="E37" i="27" s="1"/>
  <c r="C45" i="7"/>
  <c r="R26" i="5" s="1"/>
  <c r="T26" i="5" s="1"/>
  <c r="N26" i="5"/>
  <c r="C25" i="13"/>
  <c r="A9" i="6"/>
  <c r="K24" i="15"/>
  <c r="I33" i="15"/>
  <c r="K33" i="15" s="1"/>
  <c r="I30" i="15"/>
  <c r="K30" i="15" s="1"/>
  <c r="I27" i="15"/>
  <c r="K27" i="15" s="1"/>
  <c r="C47" i="27" l="1"/>
  <c r="C45" i="27"/>
  <c r="D45" i="27" s="1"/>
  <c r="G30" i="27"/>
  <c r="F34" i="27"/>
  <c r="F38" i="27" s="1"/>
  <c r="F42" i="27" s="1"/>
  <c r="F44" i="27" s="1"/>
  <c r="F47" i="27" s="1"/>
  <c r="F37" i="27"/>
  <c r="E34" i="27"/>
  <c r="E38" i="27" s="1"/>
  <c r="E42" i="27" s="1"/>
  <c r="E44" i="27" s="1"/>
  <c r="E47" i="27" s="1"/>
  <c r="C33" i="15"/>
  <c r="C30" i="15" s="1"/>
  <c r="S26" i="5"/>
  <c r="A9" i="22"/>
  <c r="A9" i="5"/>
  <c r="A8" i="15"/>
  <c r="A9" i="16"/>
  <c r="A9" i="10"/>
  <c r="A10" i="13"/>
  <c r="F25" i="13"/>
  <c r="D25" i="13"/>
  <c r="A14" i="24"/>
  <c r="A11" i="24"/>
  <c r="A8" i="24"/>
  <c r="A4" i="24"/>
  <c r="S3" i="24"/>
  <c r="C48" i="27" l="1"/>
  <c r="H30" i="27"/>
  <c r="G37" i="27"/>
  <c r="H37" i="27" s="1"/>
  <c r="D48" i="27"/>
  <c r="E45" i="27"/>
  <c r="D33" i="15"/>
  <c r="K25" i="13"/>
  <c r="G25" i="13"/>
  <c r="E25" i="13"/>
  <c r="H25" i="13"/>
  <c r="G34" i="27" l="1"/>
  <c r="G38" i="27" s="1"/>
  <c r="G42" i="27"/>
  <c r="G44" i="27" s="1"/>
  <c r="E48" i="27"/>
  <c r="F45" i="27"/>
  <c r="H34" i="27"/>
  <c r="H38" i="27" s="1"/>
  <c r="H42" i="27" s="1"/>
  <c r="H44" i="27" s="1"/>
  <c r="H47" i="27" s="1"/>
  <c r="I30" i="27"/>
  <c r="B27" i="22"/>
  <c r="C27" i="15"/>
  <c r="C24" i="15" s="1"/>
  <c r="J30" i="27" l="1"/>
  <c r="G47" i="27"/>
  <c r="F48" i="27"/>
  <c r="G45" i="27"/>
  <c r="I37" i="27"/>
  <c r="J37" i="27" s="1"/>
  <c r="C52" i="15"/>
  <c r="G48" i="27" l="1"/>
  <c r="H45" i="27"/>
  <c r="I34" i="27"/>
  <c r="I38" i="27" s="1"/>
  <c r="I42" i="27" s="1"/>
  <c r="I44" i="27" s="1"/>
  <c r="K30" i="27"/>
  <c r="J34" i="27"/>
  <c r="J38" i="27"/>
  <c r="J42" i="27" s="1"/>
  <c r="J44" i="27" s="1"/>
  <c r="J47" i="27" s="1"/>
  <c r="C25" i="6"/>
  <c r="I47" i="27" l="1"/>
  <c r="H48" i="27"/>
  <c r="I45" i="27"/>
  <c r="L30" i="27"/>
  <c r="K37" i="27"/>
  <c r="L37" i="27" s="1"/>
  <c r="D30" i="15"/>
  <c r="D52" i="15" s="1"/>
  <c r="I48" i="27" l="1"/>
  <c r="J45" i="27"/>
  <c r="K34" i="27"/>
  <c r="K38" i="27" s="1"/>
  <c r="K42" i="27" s="1"/>
  <c r="K44" i="27" s="1"/>
  <c r="K47" i="27" s="1"/>
  <c r="D27" i="15"/>
  <c r="D24" i="15" s="1"/>
  <c r="J48" i="27" l="1"/>
  <c r="K45" i="27"/>
  <c r="L34" i="27"/>
  <c r="L38" i="27" s="1"/>
  <c r="L42" i="27" s="1"/>
  <c r="L44" i="27" s="1"/>
  <c r="C52" i="27"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7" l="1"/>
  <c r="C51" i="27" s="1"/>
  <c r="K48" i="27"/>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7" l="1"/>
  <c r="C54" i="27" s="1"/>
  <c r="C53" i="27"/>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<sst xmlns="http://schemas.openxmlformats.org/spreadsheetml/2006/main" count="2133" uniqueCount="838">
  <si>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</si>
  <si>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</si>
  <si>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</si>
  <si>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</si>
  <si>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</si>
  <si>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</si>
  <si>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</si>
  <si>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</si>
  <si>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</si>
  <si>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</si>
  <si>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</si>
  <si>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</si>
  <si>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</si>
  <si>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</si>
  <si>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</si>
  <si>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</si>
  <si>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</si>
  <si>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</si>
  <si>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</si>
  <si>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</si>
  <si>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</si>
  <si>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</si>
  <si>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</si>
  <si>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</si>
  <si>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</si>
  <si>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</si>
  <si>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</si>
  <si>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</si>
  <si>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</si>
  <si>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</si>
  <si>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</si>
  <si>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</si>
  <si>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</si>
  <si>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</si>
  <si>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</si>
  <si>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</si>
  <si>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</si>
  <si>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</si>
  <si>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</si>
  <si>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</si>
  <si>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</si>
  <si>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</si>
  <si>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</si>
  <si>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</si>
  <si>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</si>
  <si>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</si>
  <si>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</si>
  <si>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</si>
  <si>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</si>
  <si>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</si>
  <si>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</si>
  <si>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</si>
  <si>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</si>
  <si>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</si>
  <si>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</si>
  <si>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</si>
  <si>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</si>
  <si>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</si>
  <si>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</si>
  <si>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</si>
  <si>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</si>
  <si>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</si>
  <si>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</si>
  <si>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</si>
  <si>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</si>
  <si>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</si>
  <si>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</si>
  <si>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</si>
  <si>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</si>
  <si>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</si>
  <si>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</si>
  <si>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</si>
  <si>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</si>
  <si>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</si>
  <si>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</si>
  <si>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</si>
  <si>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</si>
  <si>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</si>
  <si>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</si>
  <si>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</si>
  <si>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</si>
  <si>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</si>
  <si>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</si>
  <si>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</si>
  <si>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</si>
  <si>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</si>
  <si>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</si>
  <si>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</si>
  <si>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</si>
  <si>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</si>
  <si>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</si>
  <si>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</si>
  <si>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</si>
  <si>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</si>
  <si>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</si>
  <si>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</si>
  <si>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</si>
  <si>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</si>
  <si>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</si>
  <si>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</si>
  <si>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</si>
  <si>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</si>
  <si>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</si>
  <si>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</si>
  <si>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</si>
  <si>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</si>
  <si>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</si>
  <si>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</si>
  <si>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</si>
  <si>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</si>
  <si>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</si>
  <si>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</si>
  <si>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</si>
  <si>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</si>
  <si>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</si>
  <si>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</si>
  <si>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</si>
  <si>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</si>
  <si>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</si>
  <si>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</si>
  <si>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</si>
  <si>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</si>
  <si>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</si>
  <si>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</si>
  <si>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</si>
  <si>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</si>
  <si>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</si>
  <si>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</si>
  <si>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</si>
  <si>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</si>
  <si>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</si>
  <si>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</si>
  <si>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</si>
  <si>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</si>
  <si>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</si>
  <si>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</si>
  <si>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</si>
  <si>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</si>
  <si>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</si>
  <si>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</si>
  <si>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</si>
  <si>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</si>
  <si>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</si>
  <si>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</si>
  <si>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</si>
  <si>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</si>
  <si>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</si>
  <si>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</si>
  <si>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</si>
  <si>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</si>
  <si>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</si>
  <si>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</si>
  <si>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</si>
  <si>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</si>
  <si>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</si>
  <si>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</si>
  <si>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</si>
  <si>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</si>
  <si>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</si>
  <si>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</si>
  <si>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</si>
  <si>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</si>
  <si>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</si>
  <si>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</si>
  <si>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</si>
  <si>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</si>
  <si>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</si>
  <si>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</si>
  <si>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</si>
  <si>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</si>
  <si>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</si>
  <si>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</si>
  <si>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</si>
  <si>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</si>
  <si>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</si>
  <si>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</si>
  <si>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</si>
  <si>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</si>
  <si>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</si>
  <si>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</si>
  <si>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</si>
  <si>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</si>
  <si>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</si>
  <si>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</si>
  <si>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</si>
  <si>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</si>
  <si>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</si>
  <si>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</si>
  <si>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</si>
  <si>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</si>
  <si>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</si>
  <si>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</si>
  <si>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</si>
  <si>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</si>
  <si>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</si>
  <si>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</si>
  <si>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</si>
  <si>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</si>
  <si>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</si>
  <si>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</si>
  <si>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</si>
  <si>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</si>
  <si>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</si>
  <si>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</si>
  <si>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</si>
  <si>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</si>
  <si>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</si>
  <si>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</si>
  <si>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</si>
  <si>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</si>
  <si>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</si>
  <si>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</si>
  <si>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</si>
  <si>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</si>
  <si>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</si>
  <si>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</si>
  <si>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</si>
  <si>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</si>
  <si>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</si>
  <si>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</si>
  <si>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</si>
  <si>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</si>
  <si>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</si>
  <si>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</si>
  <si>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</si>
  <si>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</si>
  <si>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</si>
  <si>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</si>
  <si>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</si>
  <si>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</si>
  <si>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</si>
  <si>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</si>
  <si>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</si>
  <si>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</si>
  <si>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</si>
  <si>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</si>
  <si>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</si>
  <si>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</si>
  <si>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</si>
  <si>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</si>
  <si>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</si>
  <si>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</si>
  <si>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</si>
  <si>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</si>
  <si>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</si>
  <si>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</si>
  <si>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</si>
  <si>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</si>
  <si>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</si>
  <si>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</si>
  <si>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</si>
  <si>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</si>
  <si>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</si>
  <si>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</si>
  <si>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</si>
  <si>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</si>
  <si>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</si>
  <si>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</si>
  <si>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</si>
  <si>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</si>
  <si>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</si>
  <si>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</si>
  <si>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</si>
  <si>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</si>
  <si>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</si>
  <si>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</si>
  <si>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</si>
  <si>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</si>
  <si>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</si>
  <si>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</si>
  <si>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</si>
  <si>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</si>
  <si>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</si>
  <si>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</si>
  <si>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</si>
  <si>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</si>
  <si>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</si>
  <si>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</si>
  <si>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</si>
  <si>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</si>
  <si>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</si>
  <si>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</si>
  <si>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</si>
  <si>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</si>
  <si>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</si>
  <si>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</si>
  <si>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</si>
  <si>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</si>
  <si>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</si>
  <si>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</si>
  <si>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</si>
  <si>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</si>
  <si>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</si>
  <si>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</si>
  <si>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</si>
  <si>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</si>
  <si>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</si>
  <si>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</si>
  <si>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</si>
  <si>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</si>
  <si>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</si>
  <si>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</si>
  <si>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</si>
  <si>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</si>
  <si>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</si>
  <si>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</si>
  <si>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</si>
  <si>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</si>
  <si>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</si>
  <si>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</si>
  <si>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</si>
  <si>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</si>
  <si>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</si>
  <si>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</si>
  <si>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</si>
  <si>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</si>
  <si>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</si>
  <si>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</si>
  <si>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</si>
  <si>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</si>
  <si>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</si>
  <si>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</si>
  <si>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</si>
  <si>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</si>
  <si>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</si>
  <si>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</si>
  <si>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</si>
  <si>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</si>
  <si>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</si>
  <si>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</si>
  <si>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</si>
  <si>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</si>
  <si>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</si>
  <si>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</si>
  <si>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</si>
  <si>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</si>
  <si>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</si>
  <si>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</si>
  <si>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</si>
  <si>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</si>
  <si>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</si>
  <si>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</si>
  <si>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</si>
  <si>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</si>
  <si>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</si>
  <si>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</si>
  <si>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</si>
  <si>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</si>
  <si>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</si>
  <si>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</si>
  <si>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</si>
  <si>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</si>
  <si>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</si>
  <si>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</si>
  <si>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</si>
  <si>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</si>
  <si>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</si>
  <si>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</si>
  <si>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</si>
  <si>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</si>
  <si>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</si>
  <si>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</si>
  <si>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</si>
  <si>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</si>
  <si>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</si>
  <si>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</si>
  <si>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</si>
  <si>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</si>
  <si>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</si>
  <si>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</si>
  <si>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</si>
  <si>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</si>
  <si>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</si>
  <si>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</si>
  <si>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</si>
  <si>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</si>
  <si>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</si>
  <si>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</si>
  <si>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</si>
  <si>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</si>
  <si>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</si>
  <si>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</si>
  <si>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</si>
  <si>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</si>
  <si>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</si>
  <si>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</si>
  <si>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</si>
  <si>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</si>
  <si>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</si>
  <si>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</si>
  <si>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</si>
  <si>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</si>
  <si>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</si>
  <si>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</si>
  <si>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</si>
  <si>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</si>
  <si>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</si>
  <si>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</si>
  <si>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</si>
  <si>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</si>
  <si>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</si>
  <si>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</si>
  <si>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</si>
  <si>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</si>
  <si>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</si>
  <si>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</si>
  <si>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</si>
  <si>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</si>
  <si>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</si>
  <si>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</si>
  <si>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</si>
  <si>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</si>
  <si>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</si>
  <si>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</si>
  <si>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</si>
  <si>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</si>
  <si>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</si>
  <si>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</si>
  <si>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</si>
  <si>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</si>
  <si>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</si>
  <si>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</si>
  <si>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</si>
  <si>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</si>
  <si>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</si>
  <si>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</si>
  <si>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</si>
  <si>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</si>
  <si>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</si>
  <si>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</si>
  <si>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</si>
  <si>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</si>
  <si>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</si>
  <si>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</si>
  <si>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</si>
  <si>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</si>
  <si>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</si>
  <si>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</si>
  <si>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</si>
  <si>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</si>
  <si>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</si>
  <si>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</si>
  <si>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</si>
  <si>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</si>
  <si>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</si>
  <si>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</si>
  <si>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</si>
  <si>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</si>
  <si>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</si>
  <si>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</si>
  <si>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</si>
  <si>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</si>
  <si>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</si>
  <si>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</si>
  <si>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</si>
  <si>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</si>
  <si>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</si>
  <si>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</si>
  <si>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</si>
  <si>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</si>
  <si>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</si>
  <si>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</si>
  <si>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</si>
  <si>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</si>
  <si>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</si>
  <si>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</si>
  <si>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</si>
  <si>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</si>
  <si>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</si>
  <si>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</si>
  <si>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</si>
  <si>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</si>
  <si>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</si>
  <si>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</si>
  <si>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</si>
  <si>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</si>
  <si>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</si>
  <si>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</si>
  <si>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</si>
  <si>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</si>
  <si>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</si>
  <si>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</si>
  <si>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</si>
  <si>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</si>
  <si>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</si>
  <si>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</si>
  <si>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</si>
  <si>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</si>
  <si>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</si>
  <si>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</si>
  <si>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</si>
  <si>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</si>
  <si>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</si>
  <si>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</si>
  <si>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</si>
  <si>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</si>
  <si>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</si>
  <si>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</si>
  <si>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</si>
  <si>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</si>
  <si>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</si>
  <si>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</si>
  <si>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</si>
  <si>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</si>
  <si>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</si>
  <si>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</si>
  <si>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</si>
  <si>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</si>
  <si>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</si>
  <si>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</si>
  <si>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</si>
  <si>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</si>
  <si>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</si>
  <si>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</si>
  <si>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</si>
  <si>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</si>
  <si>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</si>
  <si>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</si>
  <si>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</si>
  <si>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</si>
  <si>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</si>
  <si>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</si>
  <si>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</si>
  <si>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</si>
  <si>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обследование службы ТП</t>
  </si>
  <si>
    <t>II</t>
  </si>
  <si>
    <t>замена</t>
  </si>
  <si>
    <t>ЛЭП</t>
  </si>
  <si>
    <t>L_ 20220213</t>
  </si>
  <si>
    <t>0,250</t>
  </si>
  <si>
    <t>КЛ-04</t>
  </si>
  <si>
    <t>КЛ</t>
  </si>
  <si>
    <t>Строительство ЛЭП-04кВ -0,296км  г.Агидель ул.Мира 5</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</si>
  <si>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</si>
  <si>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</si>
  <si>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</si>
  <si>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</si>
  <si>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</si>
  <si>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</si>
  <si>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</si>
  <si>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</si>
  <si>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</si>
  <si>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</si>
  <si>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</si>
  <si>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</si>
  <si>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</si>
  <si>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</si>
  <si>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</si>
  <si>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</si>
  <si>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</si>
  <si>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</si>
  <si>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L_20220213</t>
  </si>
  <si>
    <t>Реконстркуция ЛЭП-04кВ г.Агидель ул Мира 51 ГК  L= 0,296 км</t>
  </si>
  <si>
    <t>Реконстркуция ЛЭП-04кВ г.Агидель ул Мира 51 ГК  L= 0,250 км</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</si>
  <si>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</si>
  <si>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</si>
  <si>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</si>
  <si>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</si>
  <si>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</si>
  <si>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</si>
  <si>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</si>
  <si>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</si>
  <si>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(45,41)</t>
  </si>
  <si>
    <t>тыс.руб.</t>
  </si>
  <si>
    <t>в том числе:</t>
  </si>
  <si>
    <t>строительных работ</t>
  </si>
  <si>
    <t>(2,98)</t>
  </si>
  <si>
    <t>Средства на оплату труда рабочих</t>
  </si>
  <si>
    <t>(1,38)</t>
  </si>
  <si>
    <t>монтажных работ</t>
  </si>
  <si>
    <t>(37,12)</t>
  </si>
  <si>
    <t>Нормативные затраты труда рабочих</t>
  </si>
  <si>
    <t>чел.час.</t>
  </si>
  <si>
    <t>оборудования</t>
  </si>
  <si>
    <t>(2,39)</t>
  </si>
  <si>
    <t>Нормативные затраты труда машинистов</t>
  </si>
  <si>
    <t>прочих затрат</t>
  </si>
  <si>
    <t>(0,52)</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</si>
  <si>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</si>
  <si>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</si>
  <si>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</si>
  <si>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</si>
  <si>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</si>
  <si>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</si>
  <si>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</si>
  <si>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</si>
  <si>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</si>
  <si>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</si>
  <si>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</si>
  <si>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</si>
  <si>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Монтаж КЛ-0,4кВ</t>
  </si>
  <si>
    <t>ФЕР01-02-057-02</t>
  </si>
  <si>
    <t>Разработка грунта вручную в траншеях глубиной до 2 м без креплений с откосами, группа грунтов: 2</t>
  </si>
  <si>
    <t>100 м3</t>
  </si>
  <si>
    <t>0,004</t>
  </si>
  <si>
    <t>Объем=0,5*1*0,8/100</t>
  </si>
  <si>
    <t>ОТ</t>
  </si>
  <si>
    <t>24,26</t>
  </si>
  <si>
    <t>ЗТ</t>
  </si>
  <si>
    <t>чел.-ч</t>
  </si>
  <si>
    <t>154</t>
  </si>
  <si>
    <t>0,616</t>
  </si>
  <si>
    <t>Итого по расценке</t>
  </si>
  <si>
    <t>ФОТ</t>
  </si>
  <si>
    <t>Приказ № 812/пр от 21.12.2020 Прил. п.1.2</t>
  </si>
  <si>
    <t>НР Земляные работы, выполняемые ручным способом</t>
  </si>
  <si>
    <t>%</t>
  </si>
  <si>
    <t>89</t>
  </si>
  <si>
    <t>Приказ № 774/пр от 11.12.2020 Прил. п.1.2</t>
  </si>
  <si>
    <t>СП Земляные работы, выполняемые ручным способом</t>
  </si>
  <si>
    <t>40</t>
  </si>
  <si>
    <t>0</t>
  </si>
  <si>
    <t>Всего по позиции</t>
  </si>
  <si>
    <t>ФЕР01-02-061-02</t>
  </si>
  <si>
    <t>Засыпка вручную траншей, пазух котлованов и ям, группа грунтов: 2</t>
  </si>
  <si>
    <t>97,2</t>
  </si>
  <si>
    <t>0,3888</t>
  </si>
  <si>
    <t>ФЕР01-01-022-23</t>
  </si>
  <si>
    <t>Разработка грунта в траншеях экскаватором «обратная лопата» с ковшом вместимостью 0,25 м3, группа грунтов: 2</t>
  </si>
  <si>
    <t>1000 м3</t>
  </si>
  <si>
    <t>0,11835</t>
  </si>
  <si>
    <t>Объем=263*0,5*0,9/1000</t>
  </si>
  <si>
    <t>ЭМ</t>
  </si>
  <si>
    <t>7,74</t>
  </si>
  <si>
    <t>в т.ч. ОТм</t>
  </si>
  <si>
    <t>ЗТм</t>
  </si>
  <si>
    <t>53</t>
  </si>
  <si>
    <t>6,27255</t>
  </si>
  <si>
    <t>Приказ № 812/пр от 21.12.2020 Прил. п.1.1</t>
  </si>
  <si>
    <t>НР Земляные работы, выполняемые механизированным способом</t>
  </si>
  <si>
    <t>92</t>
  </si>
  <si>
    <t>Приказ № 774/пр от 11.12.2020 Прил. п.1.1</t>
  </si>
  <si>
    <t>СП Земляные работы, выполняемые механизированным способом</t>
  </si>
  <si>
    <t>46</t>
  </si>
  <si>
    <t>ФЕРм08-02-142-01</t>
  </si>
  <si>
    <t>Устройство постели при одном кабеле в траншее</t>
  </si>
  <si>
    <t>100 м</t>
  </si>
  <si>
    <t>2,63</t>
  </si>
  <si>
    <t>Объем=263 / 100</t>
  </si>
  <si>
    <t>М</t>
  </si>
  <si>
    <t>3,64</t>
  </si>
  <si>
    <t>5,3</t>
  </si>
  <si>
    <t>13,939</t>
  </si>
  <si>
    <t>3,9</t>
  </si>
  <si>
    <t>10,257</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</si>
  <si>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</si>
  <si>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</si>
  <si>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</si>
  <si>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</si>
  <si>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</si>
  <si>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</si>
  <si>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ФССЦ-02.2.04.03-0003</t>
  </si>
  <si>
    <t>Смесь песчано-гравийная природная</t>
  </si>
  <si>
    <t>м3</t>
  </si>
  <si>
    <t>39,45</t>
  </si>
  <si>
    <t>(Материалы для строительных работ)</t>
  </si>
  <si>
    <t>Объем=263*0,5*0,3</t>
  </si>
  <si>
    <t>ФЕРм08-02-141-01</t>
  </si>
  <si>
    <t>Кабель до 35 кВ в готовых траншеях без покрытий, масса 1 м: до 1 кг</t>
  </si>
  <si>
    <t>2,77</t>
  </si>
  <si>
    <t>Объем=277 / 100</t>
  </si>
  <si>
    <t>10,96</t>
  </si>
  <si>
    <t>30,3592</t>
  </si>
  <si>
    <t>0,62</t>
  </si>
  <si>
    <t>1,7174</t>
  </si>
  <si>
    <t>ФЕР01-01-033-01</t>
  </si>
  <si>
    <t>Засыпка траншей и котлованов с перемещением грунта до 5 м бульдозерами мощностью: 59 кВт (80 л.с.), группа грунтов 1</t>
  </si>
  <si>
    <t>0,0789</t>
  </si>
  <si>
    <t>Объем=0.11835-39.45/1000</t>
  </si>
  <si>
    <t>6,91</t>
  </si>
  <si>
    <t>0,545199</t>
  </si>
  <si>
    <t>0,6</t>
  </si>
  <si>
    <t>55,2</t>
  </si>
  <si>
    <t>ФЕРм08-02-147-10</t>
  </si>
  <si>
    <t>Кабель до 35 кВ по установленным конструкциям и лоткам с креплением по всей длине, масса 1 м кабеля: до 1 кг</t>
  </si>
  <si>
    <t>0,15</t>
  </si>
  <si>
    <t>Объем=(10+5) / 100</t>
  </si>
  <si>
    <t>14,08</t>
  </si>
  <si>
    <t>2,112</t>
  </si>
  <si>
    <t>0,4</t>
  </si>
  <si>
    <t>0,06</t>
  </si>
  <si>
    <t>ФЕР22-01-021-03</t>
  </si>
  <si>
    <t>Укладка трубопроводов из полиэтиленовых труб диаметром: 110 мм</t>
  </si>
  <si>
    <t>0,007</t>
  </si>
  <si>
    <t>Объем=7/1000</t>
  </si>
  <si>
    <t>225,04</t>
  </si>
  <si>
    <t>1,57528</t>
  </si>
  <si>
    <t>30,76</t>
  </si>
  <si>
    <t>0,21532</t>
  </si>
  <si>
    <t>Приказ № 812/пр от 21.12.2020 Прил. п.18</t>
  </si>
  <si>
    <t>НР Наружные сети водопровода, канализации, теплоснабжения, газопровода</t>
  </si>
  <si>
    <t>117</t>
  </si>
  <si>
    <t>Приказ № 774/пр от 11.12.2020 Прил. п.18</t>
  </si>
  <si>
    <t>СП Наружные сети водопровода, канализации, теплоснабжения, газопровода</t>
  </si>
  <si>
    <t>74</t>
  </si>
  <si>
    <t>ФЕРм08-02-407-05</t>
  </si>
  <si>
    <t>Труба стальная по установленным конструкциям, по стенам с креплением скобами, диаметр: до 100 мм</t>
  </si>
  <si>
    <t>0,02</t>
  </si>
  <si>
    <t>Объем=2 / 100</t>
  </si>
  <si>
    <t>73,84</t>
  </si>
  <si>
    <t>1,4768</t>
  </si>
  <si>
    <t>3,02</t>
  </si>
  <si>
    <t>0,0604</t>
  </si>
  <si>
    <t>ФССЦ-24.3.03.13-0282</t>
  </si>
  <si>
    <t>Трубы полиэтиленовые ПЭ100, SDR17, диаметр 110 мм</t>
  </si>
  <si>
    <t>м</t>
  </si>
  <si>
    <t>(Материалы для монтажных работ)</t>
  </si>
  <si>
    <t>ФЕРм08-02-148-01</t>
  </si>
  <si>
    <t>Кабель до 35 кВ в проложенных трубах, блоках и коробах, масса 1 м кабеля: до 1 кг</t>
  </si>
  <si>
    <t>9,92</t>
  </si>
  <si>
    <t>89,28</t>
  </si>
  <si>
    <t>3,6</t>
  </si>
  <si>
    <t>ТЦ_21.1.06.07_59_5907056607_24.01.2022_02</t>
  </si>
  <si>
    <t>АВБШв 4х35ок(N)-1 ТУ 16-705.499-2010</t>
  </si>
  <si>
    <t>296</t>
  </si>
  <si>
    <t>(Электротехнические установки на других объектах)</t>
  </si>
  <si>
    <t>ФЕРм08-02-144-05</t>
  </si>
  <si>
    <t>Присоединение к зажимам жил проводов или кабелей сечением: до 70 мм2</t>
  </si>
  <si>
    <t>100 шт</t>
  </si>
  <si>
    <t>0,08</t>
  </si>
  <si>
    <t>Объем=2*4/100</t>
  </si>
  <si>
    <t>15,12</t>
  </si>
  <si>
    <t>1,2096</t>
  </si>
  <si>
    <t>ФЕРм08-02-158-14</t>
  </si>
  <si>
    <t>Заделка концевая сухая для 3-5-жильного кабеля с пластмассовой и резиновой изоляцией напряжением: до 1 кВ, сечение одной жилы от 1,5 мм2 до 35 мм2</t>
  </si>
  <si>
    <t>шт</t>
  </si>
  <si>
    <t>0,92</t>
  </si>
  <si>
    <t>1,84</t>
  </si>
  <si>
    <t>0,04</t>
  </si>
  <si>
    <t>ФССЦ-20.2.10.01-0015</t>
  </si>
  <si>
    <t>Наконечники кабельные алюминиевые: ТА 70-10-12</t>
  </si>
  <si>
    <t>Объем=(4*2) / 100</t>
  </si>
  <si>
    <t>ФЕРп01-11-028-01</t>
  </si>
  <si>
    <t>Измерение сопротивления изоляции мегаомметром: кабельных и других линий напряжением до 1 кВ, предназначенных для передачи электроэнергии к распределительным устройствам, щитам, шкафам, коммутационным аппаратам и электропотребителям</t>
  </si>
  <si>
    <t>Для четырехпроводной сети ОЗП=1,3; ТЗ=1,3</t>
  </si>
  <si>
    <t>1,3</t>
  </si>
  <si>
    <t>0,32</t>
  </si>
  <si>
    <t>0,416</t>
  </si>
  <si>
    <t>Приказ № 812/пр от 21.12.2020 Прил. п.83</t>
  </si>
  <si>
    <t>НР Пусконаладочные работы: 'вхолостую' - 80%, 'под нагрузкой' - 20%</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</si>
  <si>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</si>
  <si>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</si>
  <si>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</si>
  <si>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</si>
  <si>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</si>
  <si>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</si>
  <si>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Итого по разделу 1 Монтаж КЛ-0,4кВ</t>
  </si>
  <si>
    <t>Раздел 2. Монтаж УУ</t>
  </si>
  <si>
    <t>ФЕРм08-03-573-04</t>
  </si>
  <si>
    <t>Шкаф (пульт) управления навесной, высота, ширина и глубина: до 600х600х350 мм</t>
  </si>
  <si>
    <t>2,06</t>
  </si>
  <si>
    <t>0,31</t>
  </si>
  <si>
    <t>ТЦ_102_2_0273050716_15.01.2021_01</t>
  </si>
  <si>
    <t>Корпус защитный КДЕ-3</t>
  </si>
  <si>
    <t>Цена=890/1,2/8,11</t>
  </si>
  <si>
    <t>ФЕРм08-03-600-02</t>
  </si>
  <si>
    <t>Счетчики, устанавливаемые на готовом основании: трехфазные</t>
  </si>
  <si>
    <t>0,7</t>
  </si>
  <si>
    <t>26
О</t>
  </si>
  <si>
    <t>ТЦ_62.5.01.04_2_0273050716_06.12.2021_01</t>
  </si>
  <si>
    <t>Счетчик Меркурий 234 ARTM-01 POBL2</t>
  </si>
  <si>
    <t>5,71</t>
  </si>
  <si>
    <t>(Инженерное оборудование)</t>
  </si>
  <si>
    <t>Цена=13963/1,2</t>
  </si>
  <si>
    <t>27</t>
  </si>
  <si>
    <t>ФЕРм08-03-575-01</t>
  </si>
  <si>
    <t>Прибор или аппарат</t>
  </si>
  <si>
    <t>1,03</t>
  </si>
  <si>
    <t>28
О</t>
  </si>
  <si>
    <t>ФССЦ-62.1.01.09-0069</t>
  </si>
  <si>
    <t>Выключатели автоматические: «Legrand» серии DX-Standart 3Р 40А</t>
  </si>
  <si>
    <t>Итого по разделу 2 Монтаж УУ</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</si>
  <si>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</si>
  <si>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</si>
  <si>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</si>
  <si>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</si>
  <si>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</si>
  <si>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</si>
  <si>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</si>
  <si>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</si>
  <si>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</si>
  <si>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</si>
  <si>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</si>
  <si>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</si>
  <si>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</si>
  <si>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</si>
  <si>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Оборудование</t>
  </si>
  <si>
    <t xml:space="preserve">          Инженерное оборудование</t>
  </si>
  <si>
    <t xml:space="preserve">     Прочие затраты</t>
  </si>
  <si>
    <t xml:space="preserve">          Пусконаладочные работы</t>
  </si>
  <si>
    <t xml:space="preserve">               в том числе:</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</si>
  <si>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</si>
  <si>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</si>
  <si>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</si>
  <si>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</si>
  <si>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</si>
  <si>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</si>
  <si>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</si>
  <si>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Итого СМР для расчета лимитированных затрат</t>
  </si>
  <si>
    <t xml:space="preserve">     Проектно-изыскательские работы не более 6%</t>
  </si>
  <si>
    <t xml:space="preserve">     Итого с оборудованием и прочими затратами</t>
  </si>
  <si>
    <t xml:space="preserve">  ВСЕГО по смете</t>
  </si>
  <si>
    <t xml:space="preserve">               материалы, изделия и конструкции отсутствующие в СНБ</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</si>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</sst>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4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2" fillId="0" borderId="0" xfId="0" applyFont="1" applyAlignment="1">
      <alignment horizontal="center"/>
    </xf>
    <xf numFmtId="0" fontId="61" fillId="0" borderId="0" xfId="0" applyFont="1" applyAlignment="1">
      <alignment horizontal="left" vertical="top"/>
    </xf>
    <xf numFmtId="0" fontId="61" fillId="0" borderId="0" xfId="0" applyFont="1" applyAlignment="1">
      <alignment vertical="top"/>
    </xf>
    <xf numFmtId="0" fontId="61" fillId="0" borderId="0" xfId="0" applyFont="1" applyAlignment="1">
      <alignment horizontal="left" vertical="top" wrapText="1"/>
    </xf>
    <xf numFmtId="0" fontId="61" fillId="0" borderId="0" xfId="0" applyFont="1" applyAlignment="1">
      <alignment horizontal="left"/>
    </xf>
    <xf numFmtId="0" fontId="61" fillId="0" borderId="20" xfId="0" applyFont="1" applyBorder="1"/>
    <xf numFmtId="0" fontId="61" fillId="0" borderId="20" xfId="0" applyFont="1" applyBorder="1" applyAlignment="1">
      <alignment vertical="top"/>
    </xf>
    <xf numFmtId="0" fontId="63" fillId="0" borderId="0" xfId="0" applyFont="1" applyAlignment="1">
      <alignment horizontal="center" vertical="top"/>
    </xf>
    <xf numFmtId="0" fontId="64" fillId="0" borderId="0" xfId="0"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horizontal="center" vertical="top" wrapText="1"/>
    </xf>
    <xf numFmtId="0" fontId="61" fillId="0" borderId="5" xfId="0" applyFont="1" applyBorder="1" applyAlignment="1">
      <alignment horizontal="center" vertical="center" wrapText="1"/>
    </xf>
    <xf numFmtId="0" fontId="61" fillId="0" borderId="0" xfId="0" applyFont="1" applyAlignment="1">
      <alignment horizontal="right" vertical="top"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vertical="center" wrapText="1"/>
    </xf>
    <xf numFmtId="0" fontId="62" fillId="0" borderId="0" xfId="0" applyFont="1" applyAlignment="1">
      <alignment horizontal="right" vertical="top" wrapText="1"/>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2" fontId="62" fillId="0" borderId="29" xfId="0" applyNumberFormat="1" applyFont="1" applyBorder="1" applyAlignment="1">
      <alignment horizontal="center" vertical="top"/>
    </xf>
    <xf numFmtId="3" fontId="62" fillId="0" borderId="35" xfId="0" applyNumberFormat="1" applyFont="1" applyBorder="1" applyAlignment="1">
      <alignment horizontal="righ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2" fillId="0" borderId="29" xfId="0" applyFont="1" applyBorder="1" applyAlignment="1">
      <alignment horizontal="center"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8" applyFont="1"/>
    <xf numFmtId="0" fontId="61" fillId="0" borderId="0" xfId="68" applyFont="1" applyAlignment="1">
      <alignment horizontal="right" vertical="top"/>
    </xf>
    <xf numFmtId="0" fontId="60" fillId="0" borderId="0" xfId="68"/>
    <xf numFmtId="0" fontId="61" fillId="0" borderId="0" xfId="68"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29" xfId="68" applyFont="1" applyBorder="1" applyAlignment="1">
      <alignment horizontal="center" vertical="center"/>
    </xf>
    <xf numFmtId="0" fontId="61" fillId="0" borderId="0" xfId="0" applyFont="1" applyAlignment="1">
      <alignment horizontal="left" vertical="top" wrapText="1"/>
    </xf>
    <xf numFmtId="0" fontId="63" fillId="0" borderId="20" xfId="68" applyFont="1" applyBorder="1" applyAlignment="1">
      <alignment horizontal="left" vertical="top"/>
    </xf>
    <xf numFmtId="0" fontId="62" fillId="0" borderId="0" xfId="0" applyFont="1" applyAlignment="1">
      <alignment horizontal="left" vertical="top" wrapText="1"/>
    </xf>
    <xf numFmtId="0" fontId="62" fillId="0" borderId="29" xfId="0" applyFont="1" applyBorder="1" applyAlignment="1">
      <alignment horizontal="left" vertical="top" wrapText="1"/>
    </xf>
    <xf numFmtId="0" fontId="61" fillId="0" borderId="29" xfId="0" applyFont="1" applyBorder="1" applyAlignment="1">
      <alignment horizontal="left" vertical="top" wrapText="1"/>
    </xf>
    <xf numFmtId="0" fontId="61" fillId="0" borderId="36" xfId="0" applyFont="1" applyBorder="1" applyAlignment="1">
      <alignment horizontal="left" vertical="top" wrapText="1"/>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1" fillId="0" borderId="30" xfId="0" applyFont="1" applyBorder="1" applyAlignment="1">
      <alignment horizontal="center"/>
    </xf>
    <xf numFmtId="0" fontId="63" fillId="0" borderId="29" xfId="0"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0"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0" applyFont="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592249</xdr:colOff>
      <xdr:row>44</xdr:row>
      <xdr:rowOff>125012</xdr:rowOff>
    </xdr:to>
    <xdr:pic>
      <xdr:nvPicPr>
        <xdr:cNvPr id="2" name="Рисунок 1">
          <a:extLst>
            <a:ext uri="{FF2B5EF4-FFF2-40B4-BE49-F238E27FC236}">
              <a16:creationId xmlns="" xmlns:a16="http://schemas.microsoft.com/office/drawing/2014/main" id="{32CF256E-9B54-44BC-95E4-7BC63DDBDA83}"/>
            </a:ext>
          </a:extLst>
        </xdr:cNvPr>
        <xdr:cNvPicPr>
          <a:picLocks noChangeAspect="1"/>
        </xdr:cNvPicPr>
      </xdr:nvPicPr>
      <xdr:blipFill>
        <a:blip xmlns:r="http://schemas.openxmlformats.org/officeDocument/2006/relationships" r:embed="rId1"/>
        <a:stretch>
          <a:fillRect/>
        </a:stretch>
      </xdr:blipFill>
      <xdr:spPr>
        <a:xfrm>
          <a:off x="0" y="0"/>
          <a:ext cx="12174649" cy="85070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17" t="s">
        <v>509</v>
      </c>
      <c r="B5" s="317"/>
      <c r="C5" s="317"/>
      <c r="D5" s="122"/>
      <c r="E5" s="122"/>
      <c r="F5" s="122"/>
      <c r="G5" s="122"/>
      <c r="H5" s="122"/>
      <c r="I5" s="122"/>
      <c r="J5" s="122"/>
    </row>
    <row r="6" spans="1:22" s="7" customFormat="1" ht="18.75" x14ac:dyDescent="0.3">
      <c r="A6" s="137"/>
      <c r="C6" s="128"/>
      <c r="H6" s="11"/>
    </row>
    <row r="7" spans="1:22" s="7" customFormat="1" ht="18.75" x14ac:dyDescent="0.2">
      <c r="A7" s="321" t="s">
        <v>10</v>
      </c>
      <c r="B7" s="321"/>
      <c r="C7" s="32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2" t="s">
        <v>520</v>
      </c>
      <c r="B9" s="322"/>
      <c r="C9" s="322"/>
      <c r="D9" s="6"/>
      <c r="E9" s="6"/>
      <c r="F9" s="6"/>
      <c r="G9" s="6"/>
      <c r="H9" s="6"/>
      <c r="I9" s="9"/>
      <c r="J9" s="9"/>
      <c r="K9" s="9"/>
      <c r="L9" s="9"/>
      <c r="M9" s="9"/>
      <c r="N9" s="9"/>
      <c r="O9" s="9"/>
      <c r="P9" s="9"/>
      <c r="Q9" s="9"/>
      <c r="R9" s="9"/>
      <c r="S9" s="9"/>
      <c r="T9" s="9"/>
      <c r="U9" s="9"/>
      <c r="V9" s="9"/>
    </row>
    <row r="10" spans="1:22" s="7" customFormat="1" ht="18.75" x14ac:dyDescent="0.2">
      <c r="A10" s="318" t="s">
        <v>9</v>
      </c>
      <c r="B10" s="318"/>
      <c r="C10" s="31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3" t="s">
        <v>528</v>
      </c>
      <c r="B12" s="323"/>
      <c r="C12" s="323"/>
      <c r="D12" s="6"/>
      <c r="E12" s="6"/>
      <c r="F12" s="6"/>
      <c r="G12" s="6"/>
      <c r="H12" s="6"/>
      <c r="I12" s="9"/>
      <c r="J12" s="9"/>
      <c r="K12" s="9"/>
      <c r="L12" s="9"/>
      <c r="M12" s="9"/>
      <c r="N12" s="9"/>
      <c r="O12" s="9"/>
      <c r="P12" s="9"/>
      <c r="Q12" s="9"/>
      <c r="R12" s="9"/>
      <c r="S12" s="9"/>
      <c r="T12" s="9"/>
      <c r="U12" s="9"/>
      <c r="V12" s="9"/>
    </row>
    <row r="13" spans="1:22" s="7" customFormat="1" ht="18.75" x14ac:dyDescent="0.2">
      <c r="A13" s="318" t="s">
        <v>8</v>
      </c>
      <c r="B13" s="318"/>
      <c r="C13" s="318"/>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2" t="s">
        <v>532</v>
      </c>
      <c r="B15" s="322"/>
      <c r="C15" s="322"/>
      <c r="D15" s="6"/>
      <c r="E15" s="6"/>
      <c r="F15" s="6"/>
      <c r="G15" s="6"/>
      <c r="H15" s="6"/>
      <c r="I15" s="6"/>
      <c r="J15" s="6"/>
      <c r="K15" s="6"/>
      <c r="L15" s="6"/>
      <c r="M15" s="6"/>
      <c r="N15" s="6"/>
      <c r="O15" s="6"/>
      <c r="P15" s="6"/>
      <c r="Q15" s="6"/>
      <c r="R15" s="6"/>
      <c r="S15" s="6"/>
      <c r="T15" s="6"/>
      <c r="U15" s="6"/>
      <c r="V15" s="6"/>
    </row>
    <row r="16" spans="1:22" s="2" customFormat="1" ht="15" customHeight="1" x14ac:dyDescent="0.2">
      <c r="A16" s="318" t="s">
        <v>7</v>
      </c>
      <c r="B16" s="318"/>
      <c r="C16" s="31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9" t="s">
        <v>472</v>
      </c>
      <c r="B18" s="320"/>
      <c r="C18" s="320"/>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Строительство ЛЭП-04кВ -0,296км  г.Агидель ул.Мира 5</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f>0.2936292/1.2</f>
        <v>0.24469099999999999</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17" t="str">
        <f>'1. паспорт местоположение'!$A$5</f>
        <v>Год раскрытия информации: 2021 год</v>
      </c>
      <c r="B5" s="317"/>
      <c r="C5" s="317"/>
      <c r="D5" s="317"/>
      <c r="E5" s="317"/>
      <c r="F5" s="317"/>
      <c r="G5" s="317"/>
      <c r="H5" s="317"/>
      <c r="I5" s="317"/>
      <c r="J5" s="317"/>
      <c r="K5" s="317"/>
      <c r="L5" s="317"/>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1" t="s">
        <v>10</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2" t="str">
        <f>'1. паспорт местоположение'!A9:C9</f>
        <v xml:space="preserve">ГУП "Региональные электрические сети "РБ  </v>
      </c>
      <c r="B9" s="322"/>
      <c r="C9" s="322"/>
      <c r="D9" s="322"/>
      <c r="E9" s="322"/>
      <c r="F9" s="322"/>
      <c r="G9" s="322"/>
      <c r="H9" s="322"/>
      <c r="I9" s="322"/>
      <c r="J9" s="322"/>
      <c r="K9" s="322"/>
      <c r="L9" s="322"/>
    </row>
    <row r="10" spans="1:44" x14ac:dyDescent="0.25">
      <c r="A10" s="318" t="s">
        <v>9</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3" t="str">
        <f>'1. паспорт местоположение'!$A$12</f>
        <v>L_ 20220213</v>
      </c>
      <c r="B12" s="323"/>
      <c r="C12" s="323"/>
      <c r="D12" s="323"/>
      <c r="E12" s="323"/>
      <c r="F12" s="323"/>
      <c r="G12" s="323"/>
      <c r="H12" s="323"/>
      <c r="I12" s="323"/>
      <c r="J12" s="323"/>
      <c r="K12" s="323"/>
      <c r="L12" s="323"/>
    </row>
    <row r="13" spans="1:44" x14ac:dyDescent="0.25">
      <c r="A13" s="318" t="s">
        <v>8</v>
      </c>
      <c r="B13" s="318"/>
      <c r="C13" s="318"/>
      <c r="D13" s="318"/>
      <c r="E13" s="318"/>
      <c r="F13" s="318"/>
      <c r="G13" s="318"/>
      <c r="H13" s="318"/>
      <c r="I13" s="318"/>
      <c r="J13" s="318"/>
      <c r="K13" s="318"/>
      <c r="L13" s="318"/>
    </row>
    <row r="14" spans="1:44" ht="18.75" x14ac:dyDescent="0.25">
      <c r="A14" s="328"/>
      <c r="B14" s="328"/>
      <c r="C14" s="328"/>
      <c r="D14" s="328"/>
      <c r="E14" s="328"/>
      <c r="F14" s="328"/>
      <c r="G14" s="328"/>
      <c r="H14" s="328"/>
      <c r="I14" s="328"/>
      <c r="J14" s="328"/>
      <c r="K14" s="328"/>
      <c r="L14" s="328"/>
    </row>
    <row r="15" spans="1:44" x14ac:dyDescent="0.25">
      <c r="A15" s="322" t="str">
        <f>'1. паспорт местоположение'!$A$15</f>
        <v>Строительство ЛЭП-04кВ -0,296км  г.Агидель ул.Мира 5</v>
      </c>
      <c r="B15" s="322"/>
      <c r="C15" s="322"/>
      <c r="D15" s="322"/>
      <c r="E15" s="322"/>
      <c r="F15" s="322"/>
      <c r="G15" s="322"/>
      <c r="H15" s="322"/>
      <c r="I15" s="322"/>
      <c r="J15" s="322"/>
      <c r="K15" s="322"/>
      <c r="L15" s="322"/>
    </row>
    <row r="16" spans="1:44" x14ac:dyDescent="0.25">
      <c r="A16" s="318" t="s">
        <v>7</v>
      </c>
      <c r="B16" s="318"/>
      <c r="C16" s="318"/>
      <c r="D16" s="318"/>
      <c r="E16" s="318"/>
      <c r="F16" s="318"/>
      <c r="G16" s="318"/>
      <c r="H16" s="318"/>
      <c r="I16" s="318"/>
      <c r="J16" s="318"/>
      <c r="K16" s="318"/>
      <c r="L16" s="318"/>
    </row>
    <row r="17" spans="1:12" ht="15.75" customHeight="1" x14ac:dyDescent="0.25">
      <c r="L17" s="73"/>
    </row>
    <row r="18" spans="1:12" x14ac:dyDescent="0.25">
      <c r="K18" s="33"/>
    </row>
    <row r="19" spans="1:12" ht="15.75" customHeight="1" x14ac:dyDescent="0.25">
      <c r="A19" s="371" t="s">
        <v>456</v>
      </c>
      <c r="B19" s="371"/>
      <c r="C19" s="371"/>
      <c r="D19" s="371"/>
      <c r="E19" s="371"/>
      <c r="F19" s="371"/>
      <c r="G19" s="371"/>
      <c r="H19" s="371"/>
      <c r="I19" s="371"/>
      <c r="J19" s="371"/>
      <c r="K19" s="371"/>
      <c r="L19" s="371"/>
    </row>
    <row r="20" spans="1:12" x14ac:dyDescent="0.25">
      <c r="A20" s="47"/>
      <c r="B20" s="47"/>
    </row>
    <row r="21" spans="1:12" ht="28.5" customHeight="1" x14ac:dyDescent="0.25">
      <c r="A21" s="363" t="s">
        <v>227</v>
      </c>
      <c r="B21" s="363" t="s">
        <v>226</v>
      </c>
      <c r="C21" s="368" t="s">
        <v>389</v>
      </c>
      <c r="D21" s="368"/>
      <c r="E21" s="368"/>
      <c r="F21" s="368"/>
      <c r="G21" s="368"/>
      <c r="H21" s="368"/>
      <c r="I21" s="363" t="s">
        <v>225</v>
      </c>
      <c r="J21" s="365" t="s">
        <v>391</v>
      </c>
      <c r="K21" s="363" t="s">
        <v>224</v>
      </c>
      <c r="L21" s="364" t="s">
        <v>390</v>
      </c>
    </row>
    <row r="22" spans="1:12" ht="58.5" customHeight="1" x14ac:dyDescent="0.25">
      <c r="A22" s="363"/>
      <c r="B22" s="363"/>
      <c r="C22" s="367" t="s">
        <v>3</v>
      </c>
      <c r="D22" s="367"/>
      <c r="E22" s="116"/>
      <c r="F22" s="117"/>
      <c r="G22" s="369" t="s">
        <v>2</v>
      </c>
      <c r="H22" s="370"/>
      <c r="I22" s="363"/>
      <c r="J22" s="366"/>
      <c r="K22" s="363"/>
      <c r="L22" s="364"/>
    </row>
    <row r="23" spans="1:12" ht="47.25" x14ac:dyDescent="0.25">
      <c r="A23" s="363"/>
      <c r="B23" s="363"/>
      <c r="C23" s="68" t="s">
        <v>223</v>
      </c>
      <c r="D23" s="68" t="s">
        <v>222</v>
      </c>
      <c r="E23" s="68" t="s">
        <v>223</v>
      </c>
      <c r="F23" s="68" t="s">
        <v>222</v>
      </c>
      <c r="G23" s="68" t="s">
        <v>223</v>
      </c>
      <c r="H23" s="68" t="s">
        <v>222</v>
      </c>
      <c r="I23" s="363"/>
      <c r="J23" s="367"/>
      <c r="K23" s="363"/>
      <c r="L23" s="364"/>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9" zoomScale="70" zoomScaleNormal="70" zoomScaleSheetLayoutView="70" workbookViewId="0">
      <selection activeCell="S60" sqref="S60"/>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17" t="str">
        <f>'1. паспорт местоположение'!$A$5</f>
        <v>Год раскрытия информации: 2021 год</v>
      </c>
      <c r="B4" s="317"/>
      <c r="C4" s="317"/>
      <c r="D4" s="317"/>
      <c r="E4" s="317"/>
      <c r="F4" s="317"/>
      <c r="G4" s="317"/>
      <c r="H4" s="317"/>
      <c r="I4" s="317"/>
      <c r="J4" s="317"/>
      <c r="K4" s="317"/>
      <c r="L4" s="317"/>
      <c r="M4" s="317"/>
    </row>
    <row r="5" spans="1:13" ht="18.75" x14ac:dyDescent="0.3">
      <c r="M5" s="11"/>
    </row>
    <row r="6" spans="1:13" ht="18.75" x14ac:dyDescent="0.25">
      <c r="A6" s="321" t="s">
        <v>10</v>
      </c>
      <c r="B6" s="321"/>
      <c r="C6" s="321"/>
      <c r="D6" s="321"/>
      <c r="E6" s="321"/>
      <c r="F6" s="321"/>
      <c r="G6" s="321"/>
      <c r="H6" s="321"/>
      <c r="I6" s="321"/>
      <c r="J6" s="321"/>
      <c r="K6" s="321"/>
      <c r="L6" s="321"/>
      <c r="M6" s="321"/>
    </row>
    <row r="7" spans="1:13" ht="18.75" x14ac:dyDescent="0.25">
      <c r="A7" s="9"/>
      <c r="B7" s="9"/>
      <c r="C7" s="158"/>
      <c r="D7" s="158"/>
      <c r="E7" s="9"/>
      <c r="F7" s="9"/>
      <c r="G7" s="9"/>
      <c r="H7" s="64"/>
      <c r="I7" s="64"/>
      <c r="J7" s="64"/>
      <c r="K7" s="64"/>
      <c r="L7" s="64"/>
      <c r="M7" s="64"/>
    </row>
    <row r="8" spans="1:13" x14ac:dyDescent="0.25">
      <c r="A8" s="322" t="str">
        <f>'1. паспорт местоположение'!A9:C9</f>
        <v xml:space="preserve">ГУП "Региональные электрические сети "РБ  </v>
      </c>
      <c r="B8" s="322"/>
      <c r="C8" s="322"/>
      <c r="D8" s="322"/>
      <c r="E8" s="322"/>
      <c r="F8" s="322"/>
      <c r="G8" s="322"/>
      <c r="H8" s="322"/>
      <c r="I8" s="322"/>
      <c r="J8" s="322"/>
      <c r="K8" s="322"/>
      <c r="L8" s="322"/>
      <c r="M8" s="322"/>
    </row>
    <row r="9" spans="1:13" ht="18.75" customHeight="1" x14ac:dyDescent="0.25">
      <c r="A9" s="318" t="s">
        <v>9</v>
      </c>
      <c r="B9" s="318"/>
      <c r="C9" s="318"/>
      <c r="D9" s="318"/>
      <c r="E9" s="318"/>
      <c r="F9" s="318"/>
      <c r="G9" s="318"/>
      <c r="H9" s="318"/>
      <c r="I9" s="318"/>
      <c r="J9" s="318"/>
      <c r="K9" s="318"/>
      <c r="L9" s="318"/>
      <c r="M9" s="318"/>
    </row>
    <row r="10" spans="1:13" ht="18.75" x14ac:dyDescent="0.25">
      <c r="A10" s="9"/>
      <c r="B10" s="9"/>
      <c r="C10" s="158"/>
      <c r="D10" s="158"/>
      <c r="E10" s="9"/>
      <c r="F10" s="9"/>
      <c r="G10" s="9"/>
      <c r="H10" s="64"/>
      <c r="I10" s="64"/>
      <c r="J10" s="64"/>
      <c r="K10" s="64"/>
      <c r="L10" s="64"/>
      <c r="M10" s="64"/>
    </row>
    <row r="11" spans="1:13" x14ac:dyDescent="0.25">
      <c r="A11" s="323" t="str">
        <f>'1. паспорт местоположение'!$A$12</f>
        <v>L_ 20220213</v>
      </c>
      <c r="B11" s="323"/>
      <c r="C11" s="323"/>
      <c r="D11" s="323"/>
      <c r="E11" s="323"/>
      <c r="F11" s="323"/>
      <c r="G11" s="323"/>
      <c r="H11" s="323"/>
      <c r="I11" s="323"/>
      <c r="J11" s="323"/>
      <c r="K11" s="323"/>
      <c r="L11" s="323"/>
      <c r="M11" s="323"/>
    </row>
    <row r="12" spans="1:13" x14ac:dyDescent="0.25">
      <c r="A12" s="318" t="s">
        <v>8</v>
      </c>
      <c r="B12" s="318"/>
      <c r="C12" s="318"/>
      <c r="D12" s="318"/>
      <c r="E12" s="318"/>
      <c r="F12" s="318"/>
      <c r="G12" s="318"/>
      <c r="H12" s="318"/>
      <c r="I12" s="318"/>
      <c r="J12" s="318"/>
      <c r="K12" s="318"/>
      <c r="L12" s="318"/>
      <c r="M12" s="318"/>
    </row>
    <row r="13" spans="1:13" ht="16.5" customHeight="1" x14ac:dyDescent="0.3">
      <c r="A13" s="8"/>
      <c r="B13" s="8"/>
      <c r="C13" s="159"/>
      <c r="D13" s="159"/>
      <c r="E13" s="8"/>
      <c r="F13" s="8"/>
      <c r="G13" s="8"/>
      <c r="H13" s="63"/>
      <c r="I13" s="63"/>
      <c r="J13" s="63"/>
      <c r="K13" s="63"/>
      <c r="L13" s="63"/>
      <c r="M13" s="63"/>
    </row>
    <row r="14" spans="1:13" x14ac:dyDescent="0.25">
      <c r="A14" s="322" t="str">
        <f>'1. паспорт местоположение'!$A$15</f>
        <v>Строительство ЛЭП-04кВ -0,296км  г.Агидель ул.Мира 5</v>
      </c>
      <c r="B14" s="322"/>
      <c r="C14" s="322"/>
      <c r="D14" s="322"/>
      <c r="E14" s="322"/>
      <c r="F14" s="322"/>
      <c r="G14" s="322"/>
      <c r="H14" s="322"/>
      <c r="I14" s="322"/>
      <c r="J14" s="322"/>
      <c r="K14" s="322"/>
      <c r="L14" s="322"/>
      <c r="M14" s="322"/>
    </row>
    <row r="15" spans="1:13" ht="15.75" customHeight="1" x14ac:dyDescent="0.25">
      <c r="A15" s="318" t="s">
        <v>7</v>
      </c>
      <c r="B15" s="318"/>
      <c r="C15" s="318"/>
      <c r="D15" s="318"/>
      <c r="E15" s="318"/>
      <c r="F15" s="318"/>
      <c r="G15" s="318"/>
      <c r="H15" s="318"/>
      <c r="I15" s="318"/>
      <c r="J15" s="318"/>
      <c r="K15" s="318"/>
      <c r="L15" s="318"/>
      <c r="M15" s="318"/>
    </row>
    <row r="16" spans="1:13" x14ac:dyDescent="0.25">
      <c r="A16" s="376"/>
      <c r="B16" s="376"/>
      <c r="C16" s="376"/>
      <c r="D16" s="376"/>
      <c r="E16" s="376"/>
      <c r="F16" s="376"/>
      <c r="G16" s="376"/>
      <c r="H16" s="376"/>
      <c r="I16" s="376"/>
      <c r="J16" s="376"/>
      <c r="K16" s="376"/>
      <c r="L16" s="376"/>
      <c r="M16" s="376"/>
    </row>
    <row r="18" spans="1:16" x14ac:dyDescent="0.25">
      <c r="A18" s="377" t="s">
        <v>457</v>
      </c>
      <c r="B18" s="377"/>
      <c r="C18" s="377"/>
      <c r="D18" s="377"/>
      <c r="E18" s="377"/>
      <c r="F18" s="377"/>
      <c r="G18" s="377"/>
      <c r="H18" s="377"/>
      <c r="I18" s="377"/>
      <c r="J18" s="377"/>
      <c r="K18" s="377"/>
      <c r="L18" s="377"/>
      <c r="M18" s="377"/>
    </row>
    <row r="20" spans="1:16" ht="33" customHeight="1" x14ac:dyDescent="0.25">
      <c r="A20" s="365" t="s">
        <v>193</v>
      </c>
      <c r="B20" s="365" t="s">
        <v>192</v>
      </c>
      <c r="C20" s="375" t="s">
        <v>191</v>
      </c>
      <c r="D20" s="375"/>
      <c r="E20" s="368" t="s">
        <v>190</v>
      </c>
      <c r="F20" s="368"/>
      <c r="G20" s="365" t="s">
        <v>189</v>
      </c>
      <c r="H20" s="382" t="s">
        <v>512</v>
      </c>
      <c r="I20" s="383"/>
      <c r="J20" s="383"/>
      <c r="K20" s="383"/>
      <c r="L20" s="378" t="s">
        <v>188</v>
      </c>
      <c r="M20" s="379"/>
      <c r="N20" s="62"/>
      <c r="O20" s="62"/>
      <c r="P20" s="62"/>
    </row>
    <row r="21" spans="1:16" ht="99.75" customHeight="1" x14ac:dyDescent="0.25">
      <c r="A21" s="366"/>
      <c r="B21" s="366"/>
      <c r="C21" s="375"/>
      <c r="D21" s="375"/>
      <c r="E21" s="368"/>
      <c r="F21" s="368"/>
      <c r="G21" s="366"/>
      <c r="H21" s="363" t="s">
        <v>3</v>
      </c>
      <c r="I21" s="363"/>
      <c r="J21" s="363" t="s">
        <v>187</v>
      </c>
      <c r="K21" s="363"/>
      <c r="L21" s="380"/>
      <c r="M21" s="381"/>
    </row>
    <row r="22" spans="1:16" ht="89.25" customHeight="1" x14ac:dyDescent="0.25">
      <c r="A22" s="367"/>
      <c r="B22" s="367"/>
      <c r="C22" s="160" t="s">
        <v>3</v>
      </c>
      <c r="D22" s="160" t="s">
        <v>183</v>
      </c>
      <c r="E22" s="61" t="s">
        <v>186</v>
      </c>
      <c r="F22" s="61" t="s">
        <v>185</v>
      </c>
      <c r="G22" s="367"/>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0.29362919999999998</v>
      </c>
      <c r="D24" s="162">
        <f>D27*1.2</f>
        <v>0.29362919999999998</v>
      </c>
      <c r="E24" s="140">
        <v>0</v>
      </c>
      <c r="F24" s="140">
        <v>0</v>
      </c>
      <c r="G24" s="134">
        <v>0</v>
      </c>
      <c r="H24" s="134">
        <f>C24</f>
        <v>0.29362919999999998</v>
      </c>
      <c r="I24" s="134" t="s">
        <v>525</v>
      </c>
      <c r="J24" s="134">
        <f>D24</f>
        <v>0.29362919999999998</v>
      </c>
      <c r="K24" s="134" t="str">
        <f>I24</f>
        <v>II</v>
      </c>
      <c r="L24" s="134">
        <f>C24</f>
        <v>0.29362919999999998</v>
      </c>
      <c r="M24" s="134">
        <f>D24</f>
        <v>0.29362919999999998</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0.24469099999999999</v>
      </c>
      <c r="D27" s="162">
        <f>D30</f>
        <v>0.24469099999999999</v>
      </c>
      <c r="E27" s="135">
        <v>0</v>
      </c>
      <c r="F27" s="135">
        <v>0</v>
      </c>
      <c r="G27" s="135">
        <v>0</v>
      </c>
      <c r="H27" s="134">
        <f t="shared" si="0"/>
        <v>0.24469099999999999</v>
      </c>
      <c r="I27" s="134" t="str">
        <f>I24</f>
        <v>II</v>
      </c>
      <c r="J27" s="134">
        <f t="shared" si="1"/>
        <v>0.24469099999999999</v>
      </c>
      <c r="K27" s="134" t="str">
        <f>I27</f>
        <v>II</v>
      </c>
      <c r="L27" s="134">
        <f t="shared" si="2"/>
        <v>0.24469099999999999</v>
      </c>
      <c r="M27" s="134">
        <f t="shared" si="3"/>
        <v>0.24469099999999999</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0.24469099999999999</v>
      </c>
      <c r="D30" s="162">
        <f>D34+D33+D32+D31</f>
        <v>0.24469099999999999</v>
      </c>
      <c r="E30" s="134">
        <v>0</v>
      </c>
      <c r="F30" s="134">
        <v>0</v>
      </c>
      <c r="G30" s="135">
        <v>0</v>
      </c>
      <c r="H30" s="134">
        <f t="shared" si="0"/>
        <v>0.24469099999999999</v>
      </c>
      <c r="I30" s="134" t="str">
        <f>I24</f>
        <v>II</v>
      </c>
      <c r="J30" s="134">
        <f t="shared" si="1"/>
        <v>0.24469099999999999</v>
      </c>
      <c r="K30" s="134" t="str">
        <f>I30</f>
        <v>II</v>
      </c>
      <c r="L30" s="134">
        <f t="shared" si="2"/>
        <v>0.24469099999999999</v>
      </c>
      <c r="M30" s="134">
        <f t="shared" si="3"/>
        <v>0.24469099999999999</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0.24469099999999999</v>
      </c>
      <c r="D33" s="163">
        <f>C33</f>
        <v>0.24469099999999999</v>
      </c>
      <c r="E33" s="134">
        <v>0</v>
      </c>
      <c r="F33" s="134">
        <v>0</v>
      </c>
      <c r="G33" s="135">
        <v>0</v>
      </c>
      <c r="H33" s="134">
        <f t="shared" si="0"/>
        <v>0.24469099999999999</v>
      </c>
      <c r="I33" s="134" t="str">
        <f>I24</f>
        <v>II</v>
      </c>
      <c r="J33" s="134">
        <f t="shared" si="1"/>
        <v>0.24469099999999999</v>
      </c>
      <c r="K33" s="134" t="str">
        <f>I33</f>
        <v>II</v>
      </c>
      <c r="L33" s="134">
        <f t="shared" si="2"/>
        <v>0.24469099999999999</v>
      </c>
      <c r="M33" s="134">
        <f t="shared" si="3"/>
        <v>0.24469099999999999</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c r="C42" s="168">
        <v>0</v>
      </c>
      <c r="D42" s="168">
        <v>0</v>
      </c>
      <c r="E42" s="135">
        <v>0</v>
      </c>
      <c r="F42" s="135">
        <v>0</v>
      </c>
      <c r="G42" s="135">
        <v>0</v>
      </c>
      <c r="H42" s="134">
        <f t="shared" si="0"/>
        <v>0</v>
      </c>
      <c r="I42" s="134">
        <v>0</v>
      </c>
      <c r="J42" s="134">
        <f t="shared" si="1"/>
        <v>0</v>
      </c>
      <c r="K42" s="134">
        <v>0</v>
      </c>
      <c r="L42" s="134">
        <f t="shared" si="2"/>
        <v>0</v>
      </c>
      <c r="M42" s="134">
        <f t="shared" si="3"/>
        <v>0</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c r="C50" s="168">
        <v>0</v>
      </c>
      <c r="D50" s="168">
        <v>0</v>
      </c>
      <c r="E50" s="135">
        <v>0</v>
      </c>
      <c r="F50" s="135">
        <v>0</v>
      </c>
      <c r="G50" s="135">
        <v>0</v>
      </c>
      <c r="H50" s="134">
        <f t="shared" si="0"/>
        <v>0</v>
      </c>
      <c r="I50" s="134">
        <v>0</v>
      </c>
      <c r="J50" s="134">
        <f t="shared" si="1"/>
        <v>0</v>
      </c>
      <c r="K50" s="134">
        <v>0</v>
      </c>
      <c r="L50" s="134">
        <f t="shared" si="2"/>
        <v>0</v>
      </c>
      <c r="M50" s="134">
        <f t="shared" si="3"/>
        <v>0</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0.24469099999999999</v>
      </c>
      <c r="D52" s="162">
        <f>D30</f>
        <v>0.24469099999999999</v>
      </c>
      <c r="E52" s="135">
        <v>0</v>
      </c>
      <c r="F52" s="135">
        <v>0</v>
      </c>
      <c r="G52" s="135">
        <v>0</v>
      </c>
      <c r="H52" s="134">
        <f t="shared" si="0"/>
        <v>0.24469099999999999</v>
      </c>
      <c r="I52" s="134">
        <v>0</v>
      </c>
      <c r="J52" s="134">
        <f t="shared" si="1"/>
        <v>0.24469099999999999</v>
      </c>
      <c r="K52" s="134">
        <v>0</v>
      </c>
      <c r="L52" s="134">
        <f t="shared" si="2"/>
        <v>0.24469099999999999</v>
      </c>
      <c r="M52" s="134">
        <f t="shared" si="3"/>
        <v>0.24469099999999999</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c r="C57" s="168">
        <v>0</v>
      </c>
      <c r="D57" s="168">
        <v>0</v>
      </c>
      <c r="E57" s="134">
        <v>0</v>
      </c>
      <c r="F57" s="134">
        <v>0</v>
      </c>
      <c r="G57" s="135">
        <v>0</v>
      </c>
      <c r="H57" s="134">
        <f t="shared" si="0"/>
        <v>0</v>
      </c>
      <c r="I57" s="134">
        <v>0</v>
      </c>
      <c r="J57" s="134">
        <f t="shared" si="1"/>
        <v>0</v>
      </c>
      <c r="K57" s="134">
        <v>0</v>
      </c>
      <c r="L57" s="134">
        <f t="shared" si="2"/>
        <v>0</v>
      </c>
      <c r="M57" s="134">
        <f t="shared" si="3"/>
        <v>0</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c r="C64" s="167">
        <v>0</v>
      </c>
      <c r="D64" s="163">
        <v>0</v>
      </c>
      <c r="E64" s="135">
        <v>0</v>
      </c>
      <c r="F64" s="135">
        <v>0</v>
      </c>
      <c r="G64" s="135">
        <v>0</v>
      </c>
      <c r="H64" s="134">
        <f t="shared" si="0"/>
        <v>0</v>
      </c>
      <c r="I64" s="134">
        <v>0</v>
      </c>
      <c r="J64" s="134">
        <f t="shared" si="1"/>
        <v>0</v>
      </c>
      <c r="K64" s="134">
        <v>0</v>
      </c>
      <c r="L64" s="134">
        <f t="shared" si="2"/>
        <v>0</v>
      </c>
      <c r="M64" s="134">
        <f t="shared" si="3"/>
        <v>0</v>
      </c>
    </row>
    <row r="65" spans="1:12" x14ac:dyDescent="0.25">
      <c r="A65" s="49"/>
      <c r="B65" s="50"/>
      <c r="C65" s="170"/>
      <c r="D65" s="170"/>
      <c r="E65" s="50"/>
      <c r="F65" s="50"/>
      <c r="G65" s="50"/>
    </row>
    <row r="66" spans="1:12" ht="54" customHeight="1" x14ac:dyDescent="0.25">
      <c r="B66" s="374"/>
      <c r="C66" s="374"/>
      <c r="D66" s="374"/>
      <c r="E66" s="374"/>
      <c r="F66" s="374"/>
      <c r="G66" s="374"/>
      <c r="H66" s="48"/>
      <c r="I66" s="48"/>
      <c r="J66" s="48"/>
      <c r="K66" s="48"/>
      <c r="L66" s="48"/>
    </row>
    <row r="68" spans="1:12" ht="50.25" customHeight="1" x14ac:dyDescent="0.25">
      <c r="B68" s="374"/>
      <c r="C68" s="374"/>
      <c r="D68" s="374"/>
      <c r="E68" s="374"/>
      <c r="F68" s="374"/>
      <c r="G68" s="374"/>
    </row>
    <row r="70" spans="1:12" ht="36.75" customHeight="1" x14ac:dyDescent="0.25">
      <c r="B70" s="374"/>
      <c r="C70" s="374"/>
      <c r="D70" s="374"/>
      <c r="E70" s="374"/>
      <c r="F70" s="374"/>
      <c r="G70" s="374"/>
    </row>
    <row r="72" spans="1:12" ht="51" customHeight="1" x14ac:dyDescent="0.25">
      <c r="B72" s="374"/>
      <c r="C72" s="374"/>
      <c r="D72" s="374"/>
      <c r="E72" s="374"/>
      <c r="F72" s="374"/>
      <c r="G72" s="374"/>
    </row>
    <row r="73" spans="1:12" ht="32.25" customHeight="1" x14ac:dyDescent="0.25">
      <c r="B73" s="374"/>
      <c r="C73" s="374"/>
      <c r="D73" s="374"/>
      <c r="E73" s="374"/>
      <c r="F73" s="374"/>
      <c r="G73" s="374"/>
    </row>
    <row r="74" spans="1:12" ht="51.75" customHeight="1" x14ac:dyDescent="0.25">
      <c r="B74" s="374"/>
      <c r="C74" s="374"/>
      <c r="D74" s="374"/>
      <c r="E74" s="374"/>
      <c r="F74" s="374"/>
      <c r="G74" s="374"/>
    </row>
    <row r="75" spans="1:12" ht="21.75" customHeight="1" x14ac:dyDescent="0.25">
      <c r="B75" s="372"/>
      <c r="C75" s="372"/>
      <c r="D75" s="372"/>
      <c r="E75" s="372"/>
      <c r="F75" s="372"/>
      <c r="G75" s="372"/>
    </row>
    <row r="76" spans="1:12" ht="23.25" customHeight="1" x14ac:dyDescent="0.25"/>
    <row r="77" spans="1:12" ht="18.75" customHeight="1" x14ac:dyDescent="0.25">
      <c r="B77" s="373"/>
      <c r="C77" s="373"/>
      <c r="D77" s="373"/>
      <c r="E77" s="373"/>
      <c r="F77" s="373"/>
      <c r="G77" s="373"/>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C6" zoomScale="70" zoomScaleSheetLayoutView="7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17" t="str">
        <f>'1. паспорт местоположение'!$A$5</f>
        <v>Год раскрытия информации: 2021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1"/>
    </row>
    <row r="7" spans="1:48" ht="18.75" x14ac:dyDescent="0.25">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22" t="str">
        <f>'1. паспорт местоположение'!A9:C9</f>
        <v xml:space="preserve">ГУП "Региональные электрические сети "РБ  </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23" t="str">
        <f>'1. паспорт местоположение'!$A$12</f>
        <v>L_ 20220213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18" t="s">
        <v>8</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2" t="str">
        <f>'1. паспорт местоположение'!$A$15</f>
        <v>Строительство ЛЭП-04кВ -0,296км  г.Агидель ул.Мира 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x14ac:dyDescent="0.25">
      <c r="A21" s="398" t="s">
        <v>470</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ht="58.5" customHeight="1" x14ac:dyDescent="0.25">
      <c r="A22" s="389" t="s">
        <v>53</v>
      </c>
      <c r="B22" s="400" t="s">
        <v>25</v>
      </c>
      <c r="C22" s="389" t="s">
        <v>52</v>
      </c>
      <c r="D22" s="389" t="s">
        <v>51</v>
      </c>
      <c r="E22" s="403" t="s">
        <v>480</v>
      </c>
      <c r="F22" s="404"/>
      <c r="G22" s="404"/>
      <c r="H22" s="404"/>
      <c r="I22" s="404"/>
      <c r="J22" s="404"/>
      <c r="K22" s="404"/>
      <c r="L22" s="405"/>
      <c r="M22" s="389" t="s">
        <v>50</v>
      </c>
      <c r="N22" s="389" t="s">
        <v>49</v>
      </c>
      <c r="O22" s="389" t="s">
        <v>48</v>
      </c>
      <c r="P22" s="384" t="s">
        <v>265</v>
      </c>
      <c r="Q22" s="384" t="s">
        <v>47</v>
      </c>
      <c r="R22" s="384" t="s">
        <v>46</v>
      </c>
      <c r="S22" s="384" t="s">
        <v>45</v>
      </c>
      <c r="T22" s="384"/>
      <c r="U22" s="406" t="s">
        <v>44</v>
      </c>
      <c r="V22" s="406" t="s">
        <v>43</v>
      </c>
      <c r="W22" s="384" t="s">
        <v>42</v>
      </c>
      <c r="X22" s="384" t="s">
        <v>41</v>
      </c>
      <c r="Y22" s="384" t="s">
        <v>40</v>
      </c>
      <c r="Z22" s="391"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92" t="s">
        <v>26</v>
      </c>
    </row>
    <row r="23" spans="1:48" ht="64.5" customHeight="1" x14ac:dyDescent="0.25">
      <c r="A23" s="399"/>
      <c r="B23" s="401"/>
      <c r="C23" s="399"/>
      <c r="D23" s="399"/>
      <c r="E23" s="394" t="s">
        <v>24</v>
      </c>
      <c r="F23" s="385" t="s">
        <v>131</v>
      </c>
      <c r="G23" s="385" t="s">
        <v>130</v>
      </c>
      <c r="H23" s="385" t="s">
        <v>129</v>
      </c>
      <c r="I23" s="387" t="s">
        <v>392</v>
      </c>
      <c r="J23" s="387" t="s">
        <v>393</v>
      </c>
      <c r="K23" s="387" t="s">
        <v>394</v>
      </c>
      <c r="L23" s="385" t="s">
        <v>505</v>
      </c>
      <c r="M23" s="399"/>
      <c r="N23" s="399"/>
      <c r="O23" s="399"/>
      <c r="P23" s="384"/>
      <c r="Q23" s="384"/>
      <c r="R23" s="384"/>
      <c r="S23" s="396" t="s">
        <v>3</v>
      </c>
      <c r="T23" s="396" t="s">
        <v>12</v>
      </c>
      <c r="U23" s="406"/>
      <c r="V23" s="406"/>
      <c r="W23" s="384"/>
      <c r="X23" s="384"/>
      <c r="Y23" s="384"/>
      <c r="Z23" s="384"/>
      <c r="AA23" s="384"/>
      <c r="AB23" s="384"/>
      <c r="AC23" s="384"/>
      <c r="AD23" s="384"/>
      <c r="AE23" s="384"/>
      <c r="AF23" s="384" t="s">
        <v>23</v>
      </c>
      <c r="AG23" s="384"/>
      <c r="AH23" s="384" t="s">
        <v>22</v>
      </c>
      <c r="AI23" s="384"/>
      <c r="AJ23" s="389" t="s">
        <v>21</v>
      </c>
      <c r="AK23" s="389" t="s">
        <v>20</v>
      </c>
      <c r="AL23" s="389" t="s">
        <v>19</v>
      </c>
      <c r="AM23" s="389" t="s">
        <v>18</v>
      </c>
      <c r="AN23" s="389" t="s">
        <v>17</v>
      </c>
      <c r="AO23" s="389" t="s">
        <v>16</v>
      </c>
      <c r="AP23" s="389" t="s">
        <v>15</v>
      </c>
      <c r="AQ23" s="407" t="s">
        <v>12</v>
      </c>
      <c r="AR23" s="384"/>
      <c r="AS23" s="384"/>
      <c r="AT23" s="384"/>
      <c r="AU23" s="384"/>
      <c r="AV23" s="393"/>
    </row>
    <row r="24" spans="1:48" ht="96.75" customHeight="1" x14ac:dyDescent="0.25">
      <c r="A24" s="390"/>
      <c r="B24" s="402"/>
      <c r="C24" s="390"/>
      <c r="D24" s="390"/>
      <c r="E24" s="395"/>
      <c r="F24" s="386"/>
      <c r="G24" s="386"/>
      <c r="H24" s="386"/>
      <c r="I24" s="388"/>
      <c r="J24" s="388"/>
      <c r="K24" s="388"/>
      <c r="L24" s="386"/>
      <c r="M24" s="390"/>
      <c r="N24" s="390"/>
      <c r="O24" s="390"/>
      <c r="P24" s="384"/>
      <c r="Q24" s="384"/>
      <c r="R24" s="384"/>
      <c r="S24" s="397"/>
      <c r="T24" s="397"/>
      <c r="U24" s="406"/>
      <c r="V24" s="406"/>
      <c r="W24" s="384"/>
      <c r="X24" s="384"/>
      <c r="Y24" s="384"/>
      <c r="Z24" s="384"/>
      <c r="AA24" s="384"/>
      <c r="AB24" s="384"/>
      <c r="AC24" s="384"/>
      <c r="AD24" s="384"/>
      <c r="AE24" s="384"/>
      <c r="AF24" s="118" t="s">
        <v>14</v>
      </c>
      <c r="AG24" s="118" t="s">
        <v>13</v>
      </c>
      <c r="AH24" s="119" t="s">
        <v>3</v>
      </c>
      <c r="AI24" s="119" t="s">
        <v>12</v>
      </c>
      <c r="AJ24" s="390"/>
      <c r="AK24" s="390"/>
      <c r="AL24" s="390"/>
      <c r="AM24" s="390"/>
      <c r="AN24" s="390"/>
      <c r="AO24" s="390"/>
      <c r="AP24" s="390"/>
      <c r="AQ24" s="408"/>
      <c r="AR24" s="384"/>
      <c r="AS24" s="384"/>
      <c r="AT24" s="384"/>
      <c r="AU24" s="384"/>
      <c r="AV24" s="39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529</v>
      </c>
      <c r="F26" s="151" t="s">
        <v>489</v>
      </c>
      <c r="G26" s="151" t="s">
        <v>489</v>
      </c>
      <c r="H26" s="151" t="s">
        <v>489</v>
      </c>
      <c r="I26" s="151" t="s">
        <v>530</v>
      </c>
      <c r="J26" s="151" t="s">
        <v>489</v>
      </c>
      <c r="K26" s="151" t="s">
        <v>489</v>
      </c>
      <c r="L26" s="151" t="s">
        <v>489</v>
      </c>
      <c r="M26" s="152" t="s">
        <v>531</v>
      </c>
      <c r="N26" s="177" t="str">
        <f>M26</f>
        <v>КЛ</v>
      </c>
      <c r="O26" s="150" t="s">
        <v>513</v>
      </c>
      <c r="P26" s="151" t="s">
        <v>523</v>
      </c>
      <c r="Q26" s="151" t="s">
        <v>506</v>
      </c>
      <c r="R26" s="176">
        <f>'1. паспорт местоположение'!C45</f>
        <v>0.24469099999999999</v>
      </c>
      <c r="S26" s="176">
        <f>R26</f>
        <v>0.24469099999999999</v>
      </c>
      <c r="T26" s="176">
        <f>R26</f>
        <v>0.24469099999999999</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1" zoomScale="70" zoomScaleNormal="90" zoomScaleSheetLayoutView="70" workbookViewId="0">
      <selection activeCell="B64" sqref="B64"/>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4" t="str">
        <f>'1. паспорт местоположение'!$A$5</f>
        <v>Год раскрытия информации: 2021 год</v>
      </c>
      <c r="B5" s="414"/>
      <c r="C5" s="65"/>
      <c r="D5" s="65"/>
      <c r="E5" s="65"/>
      <c r="F5" s="65"/>
      <c r="G5" s="65"/>
      <c r="H5" s="65"/>
    </row>
    <row r="6" spans="1:8" ht="18.75" x14ac:dyDescent="0.3">
      <c r="A6" s="120"/>
      <c r="B6" s="120"/>
      <c r="C6" s="120"/>
      <c r="D6" s="120"/>
      <c r="E6" s="120"/>
      <c r="F6" s="120"/>
      <c r="G6" s="120"/>
      <c r="H6" s="120"/>
    </row>
    <row r="7" spans="1:8" ht="18.75" x14ac:dyDescent="0.25">
      <c r="A7" s="321" t="s">
        <v>10</v>
      </c>
      <c r="B7" s="321"/>
      <c r="C7" s="9"/>
      <c r="D7" s="9"/>
      <c r="E7" s="9"/>
      <c r="F7" s="9"/>
      <c r="G7" s="9"/>
      <c r="H7" s="9"/>
    </row>
    <row r="8" spans="1:8" ht="18.75" x14ac:dyDescent="0.25">
      <c r="A8" s="9"/>
      <c r="B8" s="9"/>
      <c r="C8" s="9"/>
      <c r="D8" s="9"/>
      <c r="E8" s="9"/>
      <c r="F8" s="9"/>
      <c r="G8" s="9"/>
      <c r="H8" s="9"/>
    </row>
    <row r="9" spans="1:8" x14ac:dyDescent="0.25">
      <c r="A9" s="322" t="str">
        <f>'1. паспорт местоположение'!A9:C9</f>
        <v xml:space="preserve">ГУП "Региональные электрические сети "РБ  </v>
      </c>
      <c r="B9" s="322"/>
      <c r="C9" s="6"/>
      <c r="D9" s="6"/>
      <c r="E9" s="6"/>
      <c r="F9" s="6"/>
      <c r="G9" s="6"/>
      <c r="H9" s="6"/>
    </row>
    <row r="10" spans="1:8" x14ac:dyDescent="0.25">
      <c r="A10" s="318" t="s">
        <v>9</v>
      </c>
      <c r="B10" s="318"/>
      <c r="C10" s="4"/>
      <c r="D10" s="4"/>
      <c r="E10" s="4"/>
      <c r="F10" s="4"/>
      <c r="G10" s="4"/>
      <c r="H10" s="4"/>
    </row>
    <row r="11" spans="1:8" ht="18.75" x14ac:dyDescent="0.25">
      <c r="A11" s="9"/>
      <c r="B11" s="9"/>
      <c r="C11" s="9"/>
      <c r="D11" s="9"/>
      <c r="E11" s="9"/>
      <c r="F11" s="9"/>
      <c r="G11" s="9"/>
      <c r="H11" s="9"/>
    </row>
    <row r="12" spans="1:8" ht="24" customHeight="1" x14ac:dyDescent="0.25">
      <c r="A12" s="323" t="str">
        <f>'1. паспорт местоположение'!$A$12</f>
        <v>L_ 20220213</v>
      </c>
      <c r="B12" s="323"/>
      <c r="C12" s="6"/>
      <c r="D12" s="6"/>
      <c r="E12" s="6"/>
      <c r="F12" s="6"/>
      <c r="G12" s="6"/>
      <c r="H12" s="6"/>
    </row>
    <row r="13" spans="1:8" x14ac:dyDescent="0.25">
      <c r="A13" s="318" t="s">
        <v>8</v>
      </c>
      <c r="B13" s="318"/>
      <c r="C13" s="4"/>
      <c r="D13" s="4"/>
      <c r="E13" s="4"/>
      <c r="F13" s="4"/>
      <c r="G13" s="4"/>
      <c r="H13" s="4"/>
    </row>
    <row r="14" spans="1:8" ht="18.75" x14ac:dyDescent="0.25">
      <c r="A14" s="8"/>
      <c r="B14" s="8"/>
      <c r="C14" s="8"/>
      <c r="D14" s="8"/>
      <c r="E14" s="8"/>
      <c r="F14" s="8"/>
      <c r="G14" s="8"/>
      <c r="H14" s="8"/>
    </row>
    <row r="15" spans="1:8" x14ac:dyDescent="0.25">
      <c r="A15" s="322" t="str">
        <f>'1. паспорт местоположение'!$A$15</f>
        <v>Строительство ЛЭП-04кВ -0,296км  г.Агидель ул.Мира 5</v>
      </c>
      <c r="B15" s="322"/>
      <c r="C15" s="6"/>
      <c r="D15" s="6"/>
      <c r="E15" s="6"/>
      <c r="F15" s="6"/>
      <c r="G15" s="6"/>
      <c r="H15" s="6"/>
    </row>
    <row r="16" spans="1:8" x14ac:dyDescent="0.25">
      <c r="A16" s="318" t="s">
        <v>7</v>
      </c>
      <c r="B16" s="318"/>
      <c r="C16" s="4"/>
      <c r="D16" s="4"/>
      <c r="E16" s="4"/>
      <c r="F16" s="4"/>
      <c r="G16" s="4"/>
      <c r="H16" s="4"/>
    </row>
    <row r="17" spans="1:2" x14ac:dyDescent="0.25">
      <c r="B17" s="94"/>
    </row>
    <row r="18" spans="1:2" ht="33.75" customHeight="1" x14ac:dyDescent="0.25">
      <c r="A18" s="412" t="s">
        <v>471</v>
      </c>
      <c r="B18" s="413"/>
    </row>
    <row r="19" spans="1:2" x14ac:dyDescent="0.25">
      <c r="B19" s="33"/>
    </row>
    <row r="20" spans="1:2" ht="16.5" thickBot="1" x14ac:dyDescent="0.3">
      <c r="B20" s="95"/>
    </row>
    <row r="21" spans="1:2" ht="16.5" thickBot="1" x14ac:dyDescent="0.3">
      <c r="A21" s="96" t="s">
        <v>342</v>
      </c>
      <c r="B21" s="97" t="str">
        <f>A15</f>
        <v>Строительство ЛЭП-04кВ -0,296км  г.Агидель ул.Мира 5</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0.29362919999999998</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09" t="s">
        <v>515</v>
      </c>
    </row>
    <row r="57" spans="1:2" x14ac:dyDescent="0.25">
      <c r="A57" s="104" t="s">
        <v>367</v>
      </c>
      <c r="B57" s="410"/>
    </row>
    <row r="58" spans="1:2" x14ac:dyDescent="0.25">
      <c r="A58" s="104" t="s">
        <v>368</v>
      </c>
      <c r="B58" s="410"/>
    </row>
    <row r="59" spans="1:2" x14ac:dyDescent="0.25">
      <c r="A59" s="104" t="s">
        <v>369</v>
      </c>
      <c r="B59" s="410"/>
    </row>
    <row r="60" spans="1:2" x14ac:dyDescent="0.25">
      <c r="A60" s="104" t="s">
        <v>370</v>
      </c>
      <c r="B60" s="410"/>
    </row>
    <row r="61" spans="1:2" ht="16.5" thickBot="1" x14ac:dyDescent="0.3">
      <c r="A61" s="105" t="s">
        <v>371</v>
      </c>
      <c r="B61" s="411"/>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527</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09" t="s">
        <v>383</v>
      </c>
    </row>
    <row r="74" spans="1:2" x14ac:dyDescent="0.25">
      <c r="A74" s="104" t="s">
        <v>384</v>
      </c>
      <c r="B74" s="410"/>
    </row>
    <row r="75" spans="1:2" x14ac:dyDescent="0.25">
      <c r="A75" s="104" t="s">
        <v>385</v>
      </c>
      <c r="B75" s="410"/>
    </row>
    <row r="76" spans="1:2" x14ac:dyDescent="0.25">
      <c r="A76" s="104" t="s">
        <v>386</v>
      </c>
      <c r="B76" s="410"/>
    </row>
    <row r="77" spans="1:2" x14ac:dyDescent="0.25">
      <c r="A77" s="104" t="s">
        <v>387</v>
      </c>
      <c r="B77" s="410"/>
    </row>
    <row r="78" spans="1:2" ht="16.5" thickBot="1" x14ac:dyDescent="0.3">
      <c r="A78" s="111" t="s">
        <v>388</v>
      </c>
      <c r="B78" s="411"/>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97"/>
  <sheetViews>
    <sheetView workbookViewId="0">
      <selection activeCell="O15" sqref="O15:AJ15"/>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29" width="110.140625" style="186" hidden="1" customWidth="1"/>
    <col min="30" max="30" width="84.42578125" style="186" hidden="1" customWidth="1"/>
    <col min="31" max="31" width="110.140625" style="186" hidden="1" customWidth="1"/>
    <col min="32" max="35" width="84.42578125" style="186" hidden="1" customWidth="1"/>
    <col min="36" max="16384" width="9.140625" style="180"/>
  </cols>
  <sheetData>
    <row r="1" spans="1:20" s="180" customFormat="1" x14ac:dyDescent="0.2">
      <c r="A1" s="178"/>
      <c r="B1" s="178"/>
      <c r="C1" s="178"/>
      <c r="D1" s="178"/>
      <c r="E1" s="178"/>
      <c r="F1" s="178"/>
      <c r="G1" s="178"/>
      <c r="H1" s="178"/>
      <c r="I1" s="178"/>
      <c r="J1" s="178"/>
      <c r="K1" s="178"/>
      <c r="L1" s="178"/>
      <c r="M1" s="178"/>
      <c r="N1" s="179" t="s">
        <v>533</v>
      </c>
    </row>
    <row r="2" spans="1:20" s="180" customFormat="1" x14ac:dyDescent="0.2">
      <c r="A2" s="178"/>
      <c r="B2" s="178"/>
      <c r="C2" s="178"/>
      <c r="D2" s="178"/>
      <c r="E2" s="178"/>
      <c r="F2" s="178"/>
      <c r="G2" s="178"/>
      <c r="H2" s="178"/>
      <c r="I2" s="178"/>
      <c r="J2" s="178"/>
      <c r="K2" s="178"/>
      <c r="L2" s="178"/>
      <c r="M2" s="178"/>
      <c r="N2" s="179" t="s">
        <v>534</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35" t="s">
        <v>535</v>
      </c>
      <c r="B4" s="435"/>
      <c r="C4" s="435"/>
      <c r="D4" s="181"/>
      <c r="E4" s="182"/>
      <c r="F4" s="182"/>
      <c r="G4" s="182"/>
      <c r="H4" s="182"/>
      <c r="I4" s="182"/>
      <c r="J4" s="182"/>
      <c r="K4" s="435" t="s">
        <v>536</v>
      </c>
      <c r="L4" s="435"/>
      <c r="M4" s="435"/>
      <c r="N4" s="435"/>
    </row>
    <row r="5" spans="1:20" s="180" customFormat="1" ht="12" customHeight="1" x14ac:dyDescent="0.2">
      <c r="A5" s="436" t="s">
        <v>537</v>
      </c>
      <c r="B5" s="436"/>
      <c r="C5" s="183"/>
      <c r="D5" s="183"/>
      <c r="E5" s="184"/>
      <c r="F5" s="182"/>
      <c r="G5" s="182"/>
      <c r="H5" s="182"/>
      <c r="I5" s="182"/>
      <c r="J5" s="185"/>
      <c r="K5" s="437" t="s">
        <v>538</v>
      </c>
      <c r="L5" s="437"/>
      <c r="M5" s="437"/>
      <c r="N5" s="437"/>
    </row>
    <row r="6" spans="1:20" s="180" customFormat="1" x14ac:dyDescent="0.2">
      <c r="A6" s="437" t="s">
        <v>539</v>
      </c>
      <c r="B6" s="437"/>
      <c r="C6" s="437"/>
      <c r="D6" s="185"/>
      <c r="E6" s="182"/>
      <c r="F6" s="182"/>
      <c r="G6" s="182"/>
      <c r="H6" s="182"/>
      <c r="I6" s="182"/>
      <c r="J6" s="185"/>
      <c r="K6" s="437" t="s">
        <v>539</v>
      </c>
      <c r="L6" s="437"/>
      <c r="M6" s="437"/>
      <c r="N6" s="437"/>
      <c r="P6" s="186" t="s">
        <v>540</v>
      </c>
      <c r="Q6" s="186" t="s">
        <v>540</v>
      </c>
    </row>
    <row r="7" spans="1:20" s="180" customFormat="1" ht="17.25" customHeight="1" x14ac:dyDescent="0.2">
      <c r="A7" s="187"/>
      <c r="B7" s="188" t="s">
        <v>541</v>
      </c>
      <c r="C7" s="184"/>
      <c r="D7" s="184"/>
      <c r="E7" s="182"/>
      <c r="F7" s="182"/>
      <c r="G7" s="182"/>
      <c r="H7" s="182"/>
      <c r="I7" s="182"/>
      <c r="J7" s="182"/>
      <c r="K7" s="189"/>
      <c r="L7" s="182"/>
      <c r="M7" s="431" t="s">
        <v>542</v>
      </c>
      <c r="N7" s="431"/>
    </row>
    <row r="8" spans="1:20" s="180" customFormat="1" ht="16.5" customHeight="1" x14ac:dyDescent="0.2">
      <c r="A8" s="182" t="s">
        <v>543</v>
      </c>
      <c r="B8" s="183"/>
      <c r="C8" s="183"/>
      <c r="D8" s="183"/>
      <c r="E8" s="182"/>
      <c r="F8" s="182"/>
      <c r="G8" s="182"/>
      <c r="H8" s="182"/>
      <c r="I8" s="182"/>
      <c r="J8" s="182"/>
      <c r="K8" s="432" t="s">
        <v>544</v>
      </c>
      <c r="L8" s="432"/>
      <c r="M8" s="433"/>
      <c r="N8" s="433"/>
    </row>
    <row r="9" spans="1:20" s="180" customFormat="1" ht="15.75" customHeight="1" x14ac:dyDescent="0.2">
      <c r="F9" s="190"/>
    </row>
    <row r="10" spans="1:20" s="180" customFormat="1" ht="56.25" x14ac:dyDescent="0.2">
      <c r="A10" s="191" t="s">
        <v>545</v>
      </c>
      <c r="B10" s="192"/>
      <c r="D10" s="416" t="s">
        <v>546</v>
      </c>
      <c r="E10" s="416"/>
      <c r="F10" s="416"/>
      <c r="G10" s="416"/>
      <c r="H10" s="416"/>
      <c r="I10" s="416"/>
      <c r="J10" s="416"/>
      <c r="K10" s="416"/>
      <c r="L10" s="416"/>
      <c r="M10" s="416"/>
      <c r="N10" s="416"/>
      <c r="R10" s="186" t="s">
        <v>546</v>
      </c>
    </row>
    <row r="11" spans="1:20" s="180" customFormat="1" ht="15" customHeight="1" x14ac:dyDescent="0.2">
      <c r="A11" s="194" t="s">
        <v>547</v>
      </c>
      <c r="D11" s="195" t="s">
        <v>548</v>
      </c>
      <c r="E11" s="195"/>
      <c r="F11" s="196"/>
      <c r="G11" s="196"/>
      <c r="H11" s="196"/>
      <c r="I11" s="196"/>
      <c r="J11" s="196"/>
      <c r="K11" s="196"/>
      <c r="L11" s="196"/>
      <c r="M11" s="196"/>
      <c r="N11" s="196"/>
    </row>
    <row r="12" spans="1:20" s="180" customFormat="1" ht="8.25" customHeight="1" x14ac:dyDescent="0.2">
      <c r="A12" s="194"/>
      <c r="F12" s="192"/>
      <c r="G12" s="192"/>
      <c r="H12" s="192"/>
      <c r="I12" s="192"/>
      <c r="J12" s="192"/>
      <c r="K12" s="192"/>
      <c r="L12" s="192"/>
      <c r="M12" s="192"/>
      <c r="N12" s="192"/>
    </row>
    <row r="13" spans="1:20" s="180" customFormat="1" x14ac:dyDescent="0.2">
      <c r="A13" s="434"/>
      <c r="B13" s="434"/>
      <c r="C13" s="434"/>
      <c r="D13" s="434"/>
      <c r="E13" s="434"/>
      <c r="F13" s="434"/>
      <c r="G13" s="434"/>
      <c r="H13" s="434"/>
      <c r="I13" s="434"/>
      <c r="J13" s="434"/>
      <c r="K13" s="434"/>
      <c r="L13" s="434"/>
      <c r="M13" s="434"/>
      <c r="N13" s="434"/>
      <c r="S13" s="186" t="s">
        <v>540</v>
      </c>
    </row>
    <row r="14" spans="1:20" s="180" customFormat="1" x14ac:dyDescent="0.2">
      <c r="A14" s="428" t="s">
        <v>549</v>
      </c>
      <c r="B14" s="428"/>
      <c r="C14" s="428"/>
      <c r="D14" s="428"/>
      <c r="E14" s="428"/>
      <c r="F14" s="428"/>
      <c r="G14" s="428"/>
      <c r="H14" s="428"/>
      <c r="I14" s="428"/>
      <c r="J14" s="428"/>
      <c r="K14" s="428"/>
      <c r="L14" s="428"/>
      <c r="M14" s="428"/>
      <c r="N14" s="428"/>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34"/>
      <c r="B16" s="434"/>
      <c r="C16" s="434"/>
      <c r="D16" s="434"/>
      <c r="E16" s="434"/>
      <c r="F16" s="434"/>
      <c r="G16" s="434"/>
      <c r="H16" s="434"/>
      <c r="I16" s="434"/>
      <c r="J16" s="434"/>
      <c r="K16" s="434"/>
      <c r="L16" s="434"/>
      <c r="M16" s="434"/>
      <c r="N16" s="434"/>
      <c r="T16" s="186" t="s">
        <v>540</v>
      </c>
    </row>
    <row r="17" spans="1:21" s="180" customFormat="1" x14ac:dyDescent="0.2">
      <c r="A17" s="428" t="s">
        <v>550</v>
      </c>
      <c r="B17" s="428"/>
      <c r="C17" s="428"/>
      <c r="D17" s="428"/>
      <c r="E17" s="428"/>
      <c r="F17" s="428"/>
      <c r="G17" s="428"/>
      <c r="H17" s="428"/>
      <c r="I17" s="428"/>
      <c r="J17" s="428"/>
      <c r="K17" s="428"/>
      <c r="L17" s="428"/>
      <c r="M17" s="428"/>
      <c r="N17" s="428"/>
    </row>
    <row r="18" spans="1:21" s="180" customFormat="1" ht="24" customHeight="1" x14ac:dyDescent="0.3">
      <c r="A18" s="438" t="s">
        <v>551</v>
      </c>
      <c r="B18" s="438"/>
      <c r="C18" s="438"/>
      <c r="D18" s="438"/>
      <c r="E18" s="438"/>
      <c r="F18" s="438"/>
      <c r="G18" s="438"/>
      <c r="H18" s="438"/>
      <c r="I18" s="438"/>
      <c r="J18" s="438"/>
      <c r="K18" s="438"/>
      <c r="L18" s="438"/>
      <c r="M18" s="438"/>
      <c r="N18" s="438"/>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x14ac:dyDescent="0.2">
      <c r="A20" s="429" t="s">
        <v>552</v>
      </c>
      <c r="B20" s="429"/>
      <c r="C20" s="429"/>
      <c r="D20" s="429"/>
      <c r="E20" s="429"/>
      <c r="F20" s="429"/>
      <c r="G20" s="429"/>
      <c r="H20" s="429"/>
      <c r="I20" s="429"/>
      <c r="J20" s="429"/>
      <c r="K20" s="429"/>
      <c r="L20" s="429"/>
      <c r="M20" s="429"/>
      <c r="N20" s="429"/>
      <c r="U20" s="186" t="s">
        <v>553</v>
      </c>
    </row>
    <row r="21" spans="1:21" s="180" customFormat="1" ht="13.5" customHeight="1" x14ac:dyDescent="0.2">
      <c r="A21" s="428" t="s">
        <v>554</v>
      </c>
      <c r="B21" s="428"/>
      <c r="C21" s="428"/>
      <c r="D21" s="428"/>
      <c r="E21" s="428"/>
      <c r="F21" s="428"/>
      <c r="G21" s="428"/>
      <c r="H21" s="428"/>
      <c r="I21" s="428"/>
      <c r="J21" s="428"/>
      <c r="K21" s="428"/>
      <c r="L21" s="428"/>
      <c r="M21" s="428"/>
      <c r="N21" s="428"/>
    </row>
    <row r="22" spans="1:21" s="180" customFormat="1" ht="15" customHeight="1" x14ac:dyDescent="0.2">
      <c r="A22" s="180" t="s">
        <v>555</v>
      </c>
      <c r="B22" s="199" t="s">
        <v>556</v>
      </c>
      <c r="C22" s="180" t="s">
        <v>557</v>
      </c>
      <c r="F22" s="186"/>
      <c r="G22" s="186"/>
      <c r="H22" s="186"/>
      <c r="I22" s="186"/>
      <c r="J22" s="186"/>
      <c r="K22" s="186"/>
      <c r="L22" s="186"/>
      <c r="M22" s="186"/>
      <c r="N22" s="186"/>
    </row>
    <row r="23" spans="1:21" s="180" customFormat="1" ht="18" customHeight="1" x14ac:dyDescent="0.2">
      <c r="A23" s="180" t="s">
        <v>558</v>
      </c>
      <c r="B23" s="429"/>
      <c r="C23" s="429"/>
      <c r="D23" s="429"/>
      <c r="E23" s="429"/>
      <c r="F23" s="429"/>
      <c r="G23" s="186"/>
      <c r="H23" s="186"/>
      <c r="I23" s="186"/>
      <c r="J23" s="186"/>
      <c r="K23" s="186"/>
      <c r="L23" s="186"/>
      <c r="M23" s="186"/>
      <c r="N23" s="186"/>
    </row>
    <row r="24" spans="1:21" s="180" customFormat="1" x14ac:dyDescent="0.2">
      <c r="B24" s="430" t="s">
        <v>559</v>
      </c>
      <c r="C24" s="430"/>
      <c r="D24" s="430"/>
      <c r="E24" s="430"/>
      <c r="F24" s="430"/>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560</v>
      </c>
      <c r="D26" s="195"/>
      <c r="F26" s="204"/>
      <c r="G26" s="204"/>
      <c r="H26" s="204"/>
      <c r="I26" s="204"/>
      <c r="J26" s="204"/>
      <c r="K26" s="204"/>
      <c r="L26" s="204"/>
      <c r="M26" s="204"/>
      <c r="N26" s="204"/>
    </row>
    <row r="27" spans="1:21" s="180" customFormat="1" ht="9.75" customHeight="1" x14ac:dyDescent="0.2">
      <c r="D27" s="204"/>
      <c r="E27" s="204"/>
      <c r="F27" s="204"/>
      <c r="G27" s="204"/>
      <c r="H27" s="204"/>
      <c r="I27" s="204"/>
      <c r="J27" s="204"/>
      <c r="K27" s="204"/>
      <c r="L27" s="204"/>
      <c r="M27" s="204"/>
      <c r="N27" s="204"/>
    </row>
    <row r="28" spans="1:21" s="180" customFormat="1" ht="12.75" customHeight="1" x14ac:dyDescent="0.2">
      <c r="A28" s="203" t="s">
        <v>561</v>
      </c>
      <c r="C28" s="205">
        <v>245.9</v>
      </c>
      <c r="D28" s="206" t="s">
        <v>562</v>
      </c>
      <c r="E28" s="194" t="s">
        <v>563</v>
      </c>
      <c r="L28" s="207"/>
      <c r="M28" s="207"/>
    </row>
    <row r="29" spans="1:21" s="180" customFormat="1" ht="12.75" customHeight="1" x14ac:dyDescent="0.2">
      <c r="B29" s="180" t="s">
        <v>564</v>
      </c>
      <c r="C29" s="208"/>
      <c r="D29" s="209"/>
      <c r="E29" s="194"/>
    </row>
    <row r="30" spans="1:21" s="180" customFormat="1" ht="12.75" customHeight="1" x14ac:dyDescent="0.2">
      <c r="B30" s="180" t="s">
        <v>565</v>
      </c>
      <c r="C30" s="205">
        <v>15.36</v>
      </c>
      <c r="D30" s="206" t="s">
        <v>566</v>
      </c>
      <c r="E30" s="194" t="s">
        <v>563</v>
      </c>
      <c r="G30" s="180" t="s">
        <v>567</v>
      </c>
      <c r="L30" s="205">
        <v>33.56</v>
      </c>
      <c r="M30" s="206" t="s">
        <v>568</v>
      </c>
      <c r="N30" s="194" t="s">
        <v>563</v>
      </c>
    </row>
    <row r="31" spans="1:21" s="180" customFormat="1" ht="12.75" customHeight="1" x14ac:dyDescent="0.2">
      <c r="B31" s="180" t="s">
        <v>569</v>
      </c>
      <c r="C31" s="205">
        <v>199.46</v>
      </c>
      <c r="D31" s="210" t="s">
        <v>570</v>
      </c>
      <c r="E31" s="194" t="s">
        <v>563</v>
      </c>
      <c r="G31" s="180" t="s">
        <v>571</v>
      </c>
      <c r="L31" s="211"/>
      <c r="M31" s="211">
        <v>147</v>
      </c>
      <c r="N31" s="194" t="s">
        <v>572</v>
      </c>
    </row>
    <row r="32" spans="1:21" s="180" customFormat="1" ht="12.75" customHeight="1" x14ac:dyDescent="0.2">
      <c r="B32" s="180" t="s">
        <v>573</v>
      </c>
      <c r="C32" s="205">
        <v>13.62</v>
      </c>
      <c r="D32" s="210" t="s">
        <v>574</v>
      </c>
      <c r="E32" s="194" t="s">
        <v>563</v>
      </c>
      <c r="G32" s="180" t="s">
        <v>575</v>
      </c>
      <c r="L32" s="211"/>
      <c r="M32" s="211">
        <v>23.1</v>
      </c>
      <c r="N32" s="194" t="s">
        <v>572</v>
      </c>
    </row>
    <row r="33" spans="1:28" s="180" customFormat="1" ht="12.75" customHeight="1" x14ac:dyDescent="0.2">
      <c r="B33" s="180" t="s">
        <v>576</v>
      </c>
      <c r="C33" s="205">
        <v>4.57</v>
      </c>
      <c r="D33" s="206" t="s">
        <v>577</v>
      </c>
      <c r="E33" s="194" t="s">
        <v>563</v>
      </c>
      <c r="G33" s="180" t="s">
        <v>578</v>
      </c>
      <c r="L33" s="427"/>
      <c r="M33" s="427"/>
    </row>
    <row r="34" spans="1:28" s="180" customFormat="1" ht="9.75" customHeight="1" x14ac:dyDescent="0.2">
      <c r="A34" s="212"/>
    </row>
    <row r="35" spans="1:28" s="180" customFormat="1" ht="36" customHeight="1" x14ac:dyDescent="0.2">
      <c r="A35" s="425" t="s">
        <v>579</v>
      </c>
      <c r="B35" s="425" t="s">
        <v>580</v>
      </c>
      <c r="C35" s="425" t="s">
        <v>581</v>
      </c>
      <c r="D35" s="425"/>
      <c r="E35" s="425"/>
      <c r="F35" s="425" t="s">
        <v>582</v>
      </c>
      <c r="G35" s="425" t="s">
        <v>24</v>
      </c>
      <c r="H35" s="425"/>
      <c r="I35" s="425"/>
      <c r="J35" s="425" t="s">
        <v>583</v>
      </c>
      <c r="K35" s="425"/>
      <c r="L35" s="425"/>
      <c r="M35" s="425" t="s">
        <v>584</v>
      </c>
      <c r="N35" s="425" t="s">
        <v>585</v>
      </c>
    </row>
    <row r="36" spans="1:28" s="180" customFormat="1" ht="36.75" customHeight="1" x14ac:dyDescent="0.2">
      <c r="A36" s="425"/>
      <c r="B36" s="425"/>
      <c r="C36" s="425"/>
      <c r="D36" s="425"/>
      <c r="E36" s="425"/>
      <c r="F36" s="425"/>
      <c r="G36" s="425"/>
      <c r="H36" s="425"/>
      <c r="I36" s="425"/>
      <c r="J36" s="425"/>
      <c r="K36" s="425"/>
      <c r="L36" s="425"/>
      <c r="M36" s="425"/>
      <c r="N36" s="425"/>
    </row>
    <row r="37" spans="1:28" s="180" customFormat="1" ht="45" x14ac:dyDescent="0.2">
      <c r="A37" s="425"/>
      <c r="B37" s="425"/>
      <c r="C37" s="425"/>
      <c r="D37" s="425"/>
      <c r="E37" s="425"/>
      <c r="F37" s="425"/>
      <c r="G37" s="213" t="s">
        <v>586</v>
      </c>
      <c r="H37" s="213" t="s">
        <v>587</v>
      </c>
      <c r="I37" s="213" t="s">
        <v>588</v>
      </c>
      <c r="J37" s="213" t="s">
        <v>586</v>
      </c>
      <c r="K37" s="213" t="s">
        <v>587</v>
      </c>
      <c r="L37" s="213" t="s">
        <v>589</v>
      </c>
      <c r="M37" s="425"/>
      <c r="N37" s="425"/>
    </row>
    <row r="38" spans="1:28" s="180" customFormat="1" x14ac:dyDescent="0.2">
      <c r="A38" s="214">
        <v>1</v>
      </c>
      <c r="B38" s="214">
        <v>2</v>
      </c>
      <c r="C38" s="426">
        <v>3</v>
      </c>
      <c r="D38" s="426"/>
      <c r="E38" s="426"/>
      <c r="F38" s="214">
        <v>4</v>
      </c>
      <c r="G38" s="214">
        <v>5</v>
      </c>
      <c r="H38" s="214">
        <v>6</v>
      </c>
      <c r="I38" s="214">
        <v>7</v>
      </c>
      <c r="J38" s="214">
        <v>8</v>
      </c>
      <c r="K38" s="214">
        <v>9</v>
      </c>
      <c r="L38" s="214">
        <v>10</v>
      </c>
      <c r="M38" s="214">
        <v>11</v>
      </c>
      <c r="N38" s="214">
        <v>12</v>
      </c>
    </row>
    <row r="39" spans="1:28" s="180" customFormat="1" ht="12" x14ac:dyDescent="0.2">
      <c r="A39" s="422" t="s">
        <v>590</v>
      </c>
      <c r="B39" s="423"/>
      <c r="C39" s="423"/>
      <c r="D39" s="423"/>
      <c r="E39" s="423"/>
      <c r="F39" s="423"/>
      <c r="G39" s="423"/>
      <c r="H39" s="423"/>
      <c r="I39" s="423"/>
      <c r="J39" s="423"/>
      <c r="K39" s="423"/>
      <c r="L39" s="423"/>
      <c r="M39" s="423"/>
      <c r="N39" s="424"/>
      <c r="V39" s="215" t="s">
        <v>590</v>
      </c>
    </row>
    <row r="40" spans="1:28" s="180" customFormat="1" ht="32.25" x14ac:dyDescent="0.2">
      <c r="A40" s="216" t="s">
        <v>65</v>
      </c>
      <c r="B40" s="217" t="s">
        <v>591</v>
      </c>
      <c r="C40" s="419" t="s">
        <v>592</v>
      </c>
      <c r="D40" s="419"/>
      <c r="E40" s="419"/>
      <c r="F40" s="218" t="s">
        <v>593</v>
      </c>
      <c r="G40" s="218"/>
      <c r="H40" s="218"/>
      <c r="I40" s="218" t="s">
        <v>594</v>
      </c>
      <c r="J40" s="219"/>
      <c r="K40" s="218"/>
      <c r="L40" s="219"/>
      <c r="M40" s="218"/>
      <c r="N40" s="220"/>
      <c r="V40" s="215"/>
      <c r="W40" s="221" t="s">
        <v>592</v>
      </c>
    </row>
    <row r="41" spans="1:28" s="180" customFormat="1" ht="12" x14ac:dyDescent="0.2">
      <c r="A41" s="222"/>
      <c r="B41" s="193"/>
      <c r="C41" s="416" t="s">
        <v>595</v>
      </c>
      <c r="D41" s="416"/>
      <c r="E41" s="416"/>
      <c r="F41" s="416"/>
      <c r="G41" s="416"/>
      <c r="H41" s="416"/>
      <c r="I41" s="416"/>
      <c r="J41" s="416"/>
      <c r="K41" s="416"/>
      <c r="L41" s="416"/>
      <c r="M41" s="416"/>
      <c r="N41" s="421"/>
      <c r="V41" s="215"/>
      <c r="W41" s="221"/>
      <c r="X41" s="186" t="s">
        <v>595</v>
      </c>
    </row>
    <row r="42" spans="1:28" s="180" customFormat="1" ht="12" x14ac:dyDescent="0.2">
      <c r="A42" s="223"/>
      <c r="B42" s="224" t="s">
        <v>65</v>
      </c>
      <c r="C42" s="416" t="s">
        <v>596</v>
      </c>
      <c r="D42" s="416"/>
      <c r="E42" s="416"/>
      <c r="F42" s="225"/>
      <c r="G42" s="225"/>
      <c r="H42" s="225"/>
      <c r="I42" s="225"/>
      <c r="J42" s="226">
        <v>1201.2</v>
      </c>
      <c r="K42" s="225"/>
      <c r="L42" s="226">
        <v>4.8</v>
      </c>
      <c r="M42" s="225" t="s">
        <v>597</v>
      </c>
      <c r="N42" s="227">
        <v>116</v>
      </c>
      <c r="V42" s="215"/>
      <c r="W42" s="221"/>
      <c r="Y42" s="186" t="s">
        <v>596</v>
      </c>
    </row>
    <row r="43" spans="1:28" s="180" customFormat="1" ht="12" x14ac:dyDescent="0.2">
      <c r="A43" s="223"/>
      <c r="B43" s="224"/>
      <c r="C43" s="416" t="s">
        <v>598</v>
      </c>
      <c r="D43" s="416"/>
      <c r="E43" s="416"/>
      <c r="F43" s="225" t="s">
        <v>599</v>
      </c>
      <c r="G43" s="225" t="s">
        <v>600</v>
      </c>
      <c r="H43" s="225"/>
      <c r="I43" s="225" t="s">
        <v>601</v>
      </c>
      <c r="J43" s="226"/>
      <c r="K43" s="225"/>
      <c r="L43" s="226"/>
      <c r="M43" s="225"/>
      <c r="N43" s="227"/>
      <c r="V43" s="215"/>
      <c r="W43" s="221"/>
      <c r="Z43" s="186" t="s">
        <v>598</v>
      </c>
    </row>
    <row r="44" spans="1:28" s="180" customFormat="1" ht="12" x14ac:dyDescent="0.2">
      <c r="A44" s="223"/>
      <c r="B44" s="224"/>
      <c r="C44" s="420" t="s">
        <v>602</v>
      </c>
      <c r="D44" s="420"/>
      <c r="E44" s="420"/>
      <c r="F44" s="228"/>
      <c r="G44" s="228"/>
      <c r="H44" s="228"/>
      <c r="I44" s="228"/>
      <c r="J44" s="229">
        <v>1201.2</v>
      </c>
      <c r="K44" s="228"/>
      <c r="L44" s="229">
        <v>4.8</v>
      </c>
      <c r="M44" s="228"/>
      <c r="N44" s="230"/>
      <c r="V44" s="215"/>
      <c r="W44" s="221"/>
      <c r="AA44" s="186" t="s">
        <v>602</v>
      </c>
    </row>
    <row r="45" spans="1:28" s="180" customFormat="1" ht="12" x14ac:dyDescent="0.2">
      <c r="A45" s="223"/>
      <c r="B45" s="224"/>
      <c r="C45" s="416" t="s">
        <v>603</v>
      </c>
      <c r="D45" s="416"/>
      <c r="E45" s="416"/>
      <c r="F45" s="225"/>
      <c r="G45" s="225"/>
      <c r="H45" s="225"/>
      <c r="I45" s="225"/>
      <c r="J45" s="226"/>
      <c r="K45" s="225"/>
      <c r="L45" s="226">
        <v>4.8</v>
      </c>
      <c r="M45" s="225"/>
      <c r="N45" s="227">
        <v>116</v>
      </c>
      <c r="V45" s="215"/>
      <c r="W45" s="221"/>
      <c r="Z45" s="186" t="s">
        <v>603</v>
      </c>
    </row>
    <row r="46" spans="1:28" s="180" customFormat="1" ht="22.5" x14ac:dyDescent="0.2">
      <c r="A46" s="223"/>
      <c r="B46" s="224" t="s">
        <v>604</v>
      </c>
      <c r="C46" s="416" t="s">
        <v>605</v>
      </c>
      <c r="D46" s="416"/>
      <c r="E46" s="416"/>
      <c r="F46" s="225" t="s">
        <v>606</v>
      </c>
      <c r="G46" s="225" t="s">
        <v>607</v>
      </c>
      <c r="H46" s="225"/>
      <c r="I46" s="225" t="s">
        <v>607</v>
      </c>
      <c r="J46" s="226"/>
      <c r="K46" s="225"/>
      <c r="L46" s="226">
        <v>4.2699999999999996</v>
      </c>
      <c r="M46" s="225"/>
      <c r="N46" s="227">
        <v>103</v>
      </c>
      <c r="V46" s="215"/>
      <c r="W46" s="221"/>
      <c r="Z46" s="186" t="s">
        <v>605</v>
      </c>
    </row>
    <row r="47" spans="1:28" s="180" customFormat="1" ht="22.5" x14ac:dyDescent="0.2">
      <c r="A47" s="223"/>
      <c r="B47" s="224" t="s">
        <v>608</v>
      </c>
      <c r="C47" s="416" t="s">
        <v>609</v>
      </c>
      <c r="D47" s="416"/>
      <c r="E47" s="416"/>
      <c r="F47" s="225" t="s">
        <v>606</v>
      </c>
      <c r="G47" s="225" t="s">
        <v>610</v>
      </c>
      <c r="H47" s="225" t="s">
        <v>611</v>
      </c>
      <c r="I47" s="225" t="s">
        <v>611</v>
      </c>
      <c r="J47" s="226"/>
      <c r="K47" s="225"/>
      <c r="L47" s="226"/>
      <c r="M47" s="225"/>
      <c r="N47" s="227"/>
      <c r="V47" s="215"/>
      <c r="W47" s="221"/>
      <c r="Z47" s="186" t="s">
        <v>609</v>
      </c>
    </row>
    <row r="48" spans="1:28" s="180" customFormat="1" ht="12" x14ac:dyDescent="0.2">
      <c r="A48" s="231"/>
      <c r="B48" s="232"/>
      <c r="C48" s="419" t="s">
        <v>612</v>
      </c>
      <c r="D48" s="419"/>
      <c r="E48" s="419"/>
      <c r="F48" s="218"/>
      <c r="G48" s="218"/>
      <c r="H48" s="218"/>
      <c r="I48" s="218"/>
      <c r="J48" s="219"/>
      <c r="K48" s="218"/>
      <c r="L48" s="219">
        <v>9.07</v>
      </c>
      <c r="M48" s="228"/>
      <c r="N48" s="220">
        <v>219</v>
      </c>
      <c r="V48" s="215"/>
      <c r="W48" s="221"/>
      <c r="AB48" s="221" t="s">
        <v>612</v>
      </c>
    </row>
    <row r="49" spans="1:28" s="180" customFormat="1" ht="21.75" x14ac:dyDescent="0.2">
      <c r="A49" s="216" t="s">
        <v>64</v>
      </c>
      <c r="B49" s="217" t="s">
        <v>613</v>
      </c>
      <c r="C49" s="419" t="s">
        <v>614</v>
      </c>
      <c r="D49" s="419"/>
      <c r="E49" s="419"/>
      <c r="F49" s="218" t="s">
        <v>593</v>
      </c>
      <c r="G49" s="218"/>
      <c r="H49" s="218"/>
      <c r="I49" s="218" t="s">
        <v>594</v>
      </c>
      <c r="J49" s="219"/>
      <c r="K49" s="218"/>
      <c r="L49" s="219"/>
      <c r="M49" s="218"/>
      <c r="N49" s="220"/>
      <c r="V49" s="215"/>
      <c r="W49" s="221" t="s">
        <v>614</v>
      </c>
      <c r="AB49" s="221"/>
    </row>
    <row r="50" spans="1:28" s="180" customFormat="1" ht="12" x14ac:dyDescent="0.2">
      <c r="A50" s="223"/>
      <c r="B50" s="224" t="s">
        <v>65</v>
      </c>
      <c r="C50" s="416" t="s">
        <v>596</v>
      </c>
      <c r="D50" s="416"/>
      <c r="E50" s="416"/>
      <c r="F50" s="225"/>
      <c r="G50" s="225"/>
      <c r="H50" s="225"/>
      <c r="I50" s="225"/>
      <c r="J50" s="226">
        <v>729</v>
      </c>
      <c r="K50" s="225"/>
      <c r="L50" s="226">
        <v>2.92</v>
      </c>
      <c r="M50" s="225" t="s">
        <v>597</v>
      </c>
      <c r="N50" s="227">
        <v>71</v>
      </c>
      <c r="V50" s="215"/>
      <c r="W50" s="221"/>
      <c r="Y50" s="186" t="s">
        <v>596</v>
      </c>
      <c r="AB50" s="221"/>
    </row>
    <row r="51" spans="1:28" s="180" customFormat="1" ht="12" x14ac:dyDescent="0.2">
      <c r="A51" s="223"/>
      <c r="B51" s="224"/>
      <c r="C51" s="416" t="s">
        <v>598</v>
      </c>
      <c r="D51" s="416"/>
      <c r="E51" s="416"/>
      <c r="F51" s="225" t="s">
        <v>599</v>
      </c>
      <c r="G51" s="225" t="s">
        <v>615</v>
      </c>
      <c r="H51" s="225"/>
      <c r="I51" s="225" t="s">
        <v>616</v>
      </c>
      <c r="J51" s="226"/>
      <c r="K51" s="225"/>
      <c r="L51" s="226"/>
      <c r="M51" s="225"/>
      <c r="N51" s="227"/>
      <c r="V51" s="215"/>
      <c r="W51" s="221"/>
      <c r="Z51" s="186" t="s">
        <v>598</v>
      </c>
      <c r="AB51" s="221"/>
    </row>
    <row r="52" spans="1:28" s="180" customFormat="1" ht="12" x14ac:dyDescent="0.2">
      <c r="A52" s="223"/>
      <c r="B52" s="224"/>
      <c r="C52" s="420" t="s">
        <v>602</v>
      </c>
      <c r="D52" s="420"/>
      <c r="E52" s="420"/>
      <c r="F52" s="228"/>
      <c r="G52" s="228"/>
      <c r="H52" s="228"/>
      <c r="I52" s="228"/>
      <c r="J52" s="229">
        <v>729</v>
      </c>
      <c r="K52" s="228"/>
      <c r="L52" s="229">
        <v>2.92</v>
      </c>
      <c r="M52" s="228"/>
      <c r="N52" s="230"/>
      <c r="V52" s="215"/>
      <c r="W52" s="221"/>
      <c r="AA52" s="186" t="s">
        <v>602</v>
      </c>
      <c r="AB52" s="221"/>
    </row>
    <row r="53" spans="1:28" s="180" customFormat="1" ht="12" x14ac:dyDescent="0.2">
      <c r="A53" s="223"/>
      <c r="B53" s="224"/>
      <c r="C53" s="416" t="s">
        <v>603</v>
      </c>
      <c r="D53" s="416"/>
      <c r="E53" s="416"/>
      <c r="F53" s="225"/>
      <c r="G53" s="225"/>
      <c r="H53" s="225"/>
      <c r="I53" s="225"/>
      <c r="J53" s="226"/>
      <c r="K53" s="225"/>
      <c r="L53" s="226">
        <v>2.92</v>
      </c>
      <c r="M53" s="225"/>
      <c r="N53" s="227">
        <v>71</v>
      </c>
      <c r="V53" s="215"/>
      <c r="W53" s="221"/>
      <c r="Z53" s="186" t="s">
        <v>603</v>
      </c>
      <c r="AB53" s="221"/>
    </row>
    <row r="54" spans="1:28" s="180" customFormat="1" ht="22.5" x14ac:dyDescent="0.2">
      <c r="A54" s="223"/>
      <c r="B54" s="224" t="s">
        <v>604</v>
      </c>
      <c r="C54" s="416" t="s">
        <v>605</v>
      </c>
      <c r="D54" s="416"/>
      <c r="E54" s="416"/>
      <c r="F54" s="225" t="s">
        <v>606</v>
      </c>
      <c r="G54" s="225" t="s">
        <v>607</v>
      </c>
      <c r="H54" s="225"/>
      <c r="I54" s="225" t="s">
        <v>607</v>
      </c>
      <c r="J54" s="226"/>
      <c r="K54" s="225"/>
      <c r="L54" s="226">
        <v>2.6</v>
      </c>
      <c r="M54" s="225"/>
      <c r="N54" s="227">
        <v>63</v>
      </c>
      <c r="V54" s="215"/>
      <c r="W54" s="221"/>
      <c r="Z54" s="186" t="s">
        <v>605</v>
      </c>
      <c r="AB54" s="221"/>
    </row>
    <row r="55" spans="1:28" s="180" customFormat="1" ht="22.5" x14ac:dyDescent="0.2">
      <c r="A55" s="223"/>
      <c r="B55" s="224" t="s">
        <v>608</v>
      </c>
      <c r="C55" s="416" t="s">
        <v>609</v>
      </c>
      <c r="D55" s="416"/>
      <c r="E55" s="416"/>
      <c r="F55" s="225" t="s">
        <v>606</v>
      </c>
      <c r="G55" s="225" t="s">
        <v>610</v>
      </c>
      <c r="H55" s="225" t="s">
        <v>611</v>
      </c>
      <c r="I55" s="225" t="s">
        <v>611</v>
      </c>
      <c r="J55" s="226"/>
      <c r="K55" s="225"/>
      <c r="L55" s="226"/>
      <c r="M55" s="225"/>
      <c r="N55" s="227"/>
      <c r="V55" s="215"/>
      <c r="W55" s="221"/>
      <c r="Z55" s="186" t="s">
        <v>609</v>
      </c>
      <c r="AB55" s="221"/>
    </row>
    <row r="56" spans="1:28" s="180" customFormat="1" ht="12" x14ac:dyDescent="0.2">
      <c r="A56" s="231"/>
      <c r="B56" s="232"/>
      <c r="C56" s="419" t="s">
        <v>612</v>
      </c>
      <c r="D56" s="419"/>
      <c r="E56" s="419"/>
      <c r="F56" s="218"/>
      <c r="G56" s="218"/>
      <c r="H56" s="218"/>
      <c r="I56" s="218"/>
      <c r="J56" s="219"/>
      <c r="K56" s="218"/>
      <c r="L56" s="219">
        <v>5.52</v>
      </c>
      <c r="M56" s="228"/>
      <c r="N56" s="220">
        <v>134</v>
      </c>
      <c r="V56" s="215"/>
      <c r="W56" s="221"/>
      <c r="AB56" s="221" t="s">
        <v>612</v>
      </c>
    </row>
    <row r="57" spans="1:28" s="180" customFormat="1" ht="42.75" x14ac:dyDescent="0.2">
      <c r="A57" s="216" t="s">
        <v>63</v>
      </c>
      <c r="B57" s="217" t="s">
        <v>617</v>
      </c>
      <c r="C57" s="419" t="s">
        <v>618</v>
      </c>
      <c r="D57" s="419"/>
      <c r="E57" s="419"/>
      <c r="F57" s="218" t="s">
        <v>619</v>
      </c>
      <c r="G57" s="218"/>
      <c r="H57" s="218"/>
      <c r="I57" s="218" t="s">
        <v>620</v>
      </c>
      <c r="J57" s="219"/>
      <c r="K57" s="218"/>
      <c r="L57" s="219"/>
      <c r="M57" s="218"/>
      <c r="N57" s="220"/>
      <c r="V57" s="215"/>
      <c r="W57" s="221" t="s">
        <v>618</v>
      </c>
      <c r="AB57" s="221"/>
    </row>
    <row r="58" spans="1:28" s="180" customFormat="1" ht="12" x14ac:dyDescent="0.2">
      <c r="A58" s="222"/>
      <c r="B58" s="193"/>
      <c r="C58" s="416" t="s">
        <v>621</v>
      </c>
      <c r="D58" s="416"/>
      <c r="E58" s="416"/>
      <c r="F58" s="416"/>
      <c r="G58" s="416"/>
      <c r="H58" s="416"/>
      <c r="I58" s="416"/>
      <c r="J58" s="416"/>
      <c r="K58" s="416"/>
      <c r="L58" s="416"/>
      <c r="M58" s="416"/>
      <c r="N58" s="421"/>
      <c r="V58" s="215"/>
      <c r="W58" s="221"/>
      <c r="X58" s="186" t="s">
        <v>621</v>
      </c>
      <c r="AB58" s="221"/>
    </row>
    <row r="59" spans="1:28" s="180" customFormat="1" ht="12" x14ac:dyDescent="0.2">
      <c r="A59" s="223"/>
      <c r="B59" s="224" t="s">
        <v>64</v>
      </c>
      <c r="C59" s="416" t="s">
        <v>622</v>
      </c>
      <c r="D59" s="416"/>
      <c r="E59" s="416"/>
      <c r="F59" s="225"/>
      <c r="G59" s="225"/>
      <c r="H59" s="225"/>
      <c r="I59" s="225"/>
      <c r="J59" s="226">
        <v>3710.53</v>
      </c>
      <c r="K59" s="225"/>
      <c r="L59" s="226">
        <v>439.14</v>
      </c>
      <c r="M59" s="225" t="s">
        <v>623</v>
      </c>
      <c r="N59" s="227">
        <v>3399</v>
      </c>
      <c r="V59" s="215"/>
      <c r="W59" s="221"/>
      <c r="Y59" s="186" t="s">
        <v>622</v>
      </c>
      <c r="AB59" s="221"/>
    </row>
    <row r="60" spans="1:28" s="180" customFormat="1" ht="12" x14ac:dyDescent="0.2">
      <c r="A60" s="223"/>
      <c r="B60" s="224" t="s">
        <v>63</v>
      </c>
      <c r="C60" s="416" t="s">
        <v>624</v>
      </c>
      <c r="D60" s="416"/>
      <c r="E60" s="416"/>
      <c r="F60" s="225"/>
      <c r="G60" s="225"/>
      <c r="H60" s="225"/>
      <c r="I60" s="225"/>
      <c r="J60" s="226">
        <v>614.79999999999995</v>
      </c>
      <c r="K60" s="225"/>
      <c r="L60" s="226">
        <v>72.760000000000005</v>
      </c>
      <c r="M60" s="225" t="s">
        <v>597</v>
      </c>
      <c r="N60" s="227">
        <v>1765</v>
      </c>
      <c r="V60" s="215"/>
      <c r="W60" s="221"/>
      <c r="Y60" s="186" t="s">
        <v>624</v>
      </c>
      <c r="AB60" s="221"/>
    </row>
    <row r="61" spans="1:28" s="180" customFormat="1" ht="12" x14ac:dyDescent="0.2">
      <c r="A61" s="223"/>
      <c r="B61" s="224"/>
      <c r="C61" s="416" t="s">
        <v>625</v>
      </c>
      <c r="D61" s="416"/>
      <c r="E61" s="416"/>
      <c r="F61" s="225" t="s">
        <v>599</v>
      </c>
      <c r="G61" s="225" t="s">
        <v>626</v>
      </c>
      <c r="H61" s="225"/>
      <c r="I61" s="225" t="s">
        <v>627</v>
      </c>
      <c r="J61" s="226"/>
      <c r="K61" s="225"/>
      <c r="L61" s="226"/>
      <c r="M61" s="225"/>
      <c r="N61" s="227"/>
      <c r="V61" s="215"/>
      <c r="W61" s="221"/>
      <c r="Z61" s="186" t="s">
        <v>625</v>
      </c>
      <c r="AB61" s="221"/>
    </row>
    <row r="62" spans="1:28" s="180" customFormat="1" ht="12" x14ac:dyDescent="0.2">
      <c r="A62" s="223"/>
      <c r="B62" s="224"/>
      <c r="C62" s="420" t="s">
        <v>602</v>
      </c>
      <c r="D62" s="420"/>
      <c r="E62" s="420"/>
      <c r="F62" s="228"/>
      <c r="G62" s="228"/>
      <c r="H62" s="228"/>
      <c r="I62" s="228"/>
      <c r="J62" s="229">
        <v>3710.53</v>
      </c>
      <c r="K62" s="228"/>
      <c r="L62" s="229">
        <v>439.14</v>
      </c>
      <c r="M62" s="228"/>
      <c r="N62" s="230"/>
      <c r="V62" s="215"/>
      <c r="W62" s="221"/>
      <c r="AA62" s="186" t="s">
        <v>602</v>
      </c>
      <c r="AB62" s="221"/>
    </row>
    <row r="63" spans="1:28" s="180" customFormat="1" ht="12" x14ac:dyDescent="0.2">
      <c r="A63" s="223"/>
      <c r="B63" s="224"/>
      <c r="C63" s="416" t="s">
        <v>603</v>
      </c>
      <c r="D63" s="416"/>
      <c r="E63" s="416"/>
      <c r="F63" s="225"/>
      <c r="G63" s="225"/>
      <c r="H63" s="225"/>
      <c r="I63" s="225"/>
      <c r="J63" s="226"/>
      <c r="K63" s="225"/>
      <c r="L63" s="226">
        <v>72.760000000000005</v>
      </c>
      <c r="M63" s="225"/>
      <c r="N63" s="227">
        <v>1765</v>
      </c>
      <c r="V63" s="215"/>
      <c r="W63" s="221"/>
      <c r="Z63" s="186" t="s">
        <v>603</v>
      </c>
      <c r="AB63" s="221"/>
    </row>
    <row r="64" spans="1:28" s="180" customFormat="1" ht="22.5" x14ac:dyDescent="0.2">
      <c r="A64" s="223"/>
      <c r="B64" s="224" t="s">
        <v>628</v>
      </c>
      <c r="C64" s="416" t="s">
        <v>629</v>
      </c>
      <c r="D64" s="416"/>
      <c r="E64" s="416"/>
      <c r="F64" s="225" t="s">
        <v>606</v>
      </c>
      <c r="G64" s="225" t="s">
        <v>630</v>
      </c>
      <c r="H64" s="225"/>
      <c r="I64" s="225" t="s">
        <v>630</v>
      </c>
      <c r="J64" s="226"/>
      <c r="K64" s="225"/>
      <c r="L64" s="226">
        <v>66.94</v>
      </c>
      <c r="M64" s="225"/>
      <c r="N64" s="227">
        <v>1624</v>
      </c>
      <c r="V64" s="215"/>
      <c r="W64" s="221"/>
      <c r="Z64" s="186" t="s">
        <v>629</v>
      </c>
      <c r="AB64" s="221"/>
    </row>
    <row r="65" spans="1:28" s="180" customFormat="1" ht="22.5" x14ac:dyDescent="0.2">
      <c r="A65" s="223"/>
      <c r="B65" s="224" t="s">
        <v>631</v>
      </c>
      <c r="C65" s="416" t="s">
        <v>632</v>
      </c>
      <c r="D65" s="416"/>
      <c r="E65" s="416"/>
      <c r="F65" s="225" t="s">
        <v>606</v>
      </c>
      <c r="G65" s="225" t="s">
        <v>633</v>
      </c>
      <c r="H65" s="225" t="s">
        <v>611</v>
      </c>
      <c r="I65" s="225" t="s">
        <v>611</v>
      </c>
      <c r="J65" s="226"/>
      <c r="K65" s="225"/>
      <c r="L65" s="226"/>
      <c r="M65" s="225"/>
      <c r="N65" s="227"/>
      <c r="V65" s="215"/>
      <c r="W65" s="221"/>
      <c r="Z65" s="186" t="s">
        <v>632</v>
      </c>
      <c r="AB65" s="221"/>
    </row>
    <row r="66" spans="1:28" s="180" customFormat="1" ht="12" x14ac:dyDescent="0.2">
      <c r="A66" s="231"/>
      <c r="B66" s="232"/>
      <c r="C66" s="419" t="s">
        <v>612</v>
      </c>
      <c r="D66" s="419"/>
      <c r="E66" s="419"/>
      <c r="F66" s="218"/>
      <c r="G66" s="218"/>
      <c r="H66" s="218"/>
      <c r="I66" s="218"/>
      <c r="J66" s="219"/>
      <c r="K66" s="218"/>
      <c r="L66" s="219">
        <v>506.08</v>
      </c>
      <c r="M66" s="228"/>
      <c r="N66" s="220">
        <v>5023</v>
      </c>
      <c r="V66" s="215"/>
      <c r="W66" s="221"/>
      <c r="AB66" s="221" t="s">
        <v>612</v>
      </c>
    </row>
    <row r="67" spans="1:28" s="180" customFormat="1" ht="21.75" x14ac:dyDescent="0.2">
      <c r="A67" s="216" t="s">
        <v>62</v>
      </c>
      <c r="B67" s="217" t="s">
        <v>634</v>
      </c>
      <c r="C67" s="419" t="s">
        <v>635</v>
      </c>
      <c r="D67" s="419"/>
      <c r="E67" s="419"/>
      <c r="F67" s="218" t="s">
        <v>636</v>
      </c>
      <c r="G67" s="218"/>
      <c r="H67" s="218"/>
      <c r="I67" s="218" t="s">
        <v>637</v>
      </c>
      <c r="J67" s="219"/>
      <c r="K67" s="218"/>
      <c r="L67" s="219"/>
      <c r="M67" s="218"/>
      <c r="N67" s="220"/>
      <c r="V67" s="215"/>
      <c r="W67" s="221" t="s">
        <v>635</v>
      </c>
      <c r="AB67" s="221"/>
    </row>
    <row r="68" spans="1:28" s="180" customFormat="1" ht="12" x14ac:dyDescent="0.2">
      <c r="A68" s="222"/>
      <c r="B68" s="193"/>
      <c r="C68" s="416" t="s">
        <v>638</v>
      </c>
      <c r="D68" s="416"/>
      <c r="E68" s="416"/>
      <c r="F68" s="416"/>
      <c r="G68" s="416"/>
      <c r="H68" s="416"/>
      <c r="I68" s="416"/>
      <c r="J68" s="416"/>
      <c r="K68" s="416"/>
      <c r="L68" s="416"/>
      <c r="M68" s="416"/>
      <c r="N68" s="421"/>
      <c r="V68" s="215"/>
      <c r="W68" s="221"/>
      <c r="X68" s="186" t="s">
        <v>638</v>
      </c>
      <c r="AB68" s="221"/>
    </row>
    <row r="69" spans="1:28" s="180" customFormat="1" ht="12" x14ac:dyDescent="0.2">
      <c r="A69" s="223"/>
      <c r="B69" s="224" t="s">
        <v>65</v>
      </c>
      <c r="C69" s="416" t="s">
        <v>596</v>
      </c>
      <c r="D69" s="416"/>
      <c r="E69" s="416"/>
      <c r="F69" s="225"/>
      <c r="G69" s="225"/>
      <c r="H69" s="225"/>
      <c r="I69" s="225"/>
      <c r="J69" s="226">
        <v>49.82</v>
      </c>
      <c r="K69" s="225"/>
      <c r="L69" s="226">
        <v>131.03</v>
      </c>
      <c r="M69" s="225" t="s">
        <v>597</v>
      </c>
      <c r="N69" s="227">
        <v>3179</v>
      </c>
      <c r="V69" s="215"/>
      <c r="W69" s="221"/>
      <c r="Y69" s="186" t="s">
        <v>596</v>
      </c>
      <c r="AB69" s="221"/>
    </row>
    <row r="70" spans="1:28" s="180" customFormat="1" ht="12" x14ac:dyDescent="0.2">
      <c r="A70" s="223"/>
      <c r="B70" s="224" t="s">
        <v>64</v>
      </c>
      <c r="C70" s="416" t="s">
        <v>622</v>
      </c>
      <c r="D70" s="416"/>
      <c r="E70" s="416"/>
      <c r="F70" s="225"/>
      <c r="G70" s="225"/>
      <c r="H70" s="225"/>
      <c r="I70" s="225"/>
      <c r="J70" s="226">
        <v>256.27</v>
      </c>
      <c r="K70" s="225"/>
      <c r="L70" s="226">
        <v>673.99</v>
      </c>
      <c r="M70" s="225" t="s">
        <v>623</v>
      </c>
      <c r="N70" s="227">
        <v>5217</v>
      </c>
      <c r="V70" s="215"/>
      <c r="W70" s="221"/>
      <c r="Y70" s="186" t="s">
        <v>622</v>
      </c>
      <c r="AB70" s="221"/>
    </row>
    <row r="71" spans="1:28" s="180" customFormat="1" ht="12" x14ac:dyDescent="0.2">
      <c r="A71" s="223"/>
      <c r="B71" s="224" t="s">
        <v>63</v>
      </c>
      <c r="C71" s="416" t="s">
        <v>624</v>
      </c>
      <c r="D71" s="416"/>
      <c r="E71" s="416"/>
      <c r="F71" s="225"/>
      <c r="G71" s="225"/>
      <c r="H71" s="225"/>
      <c r="I71" s="225"/>
      <c r="J71" s="226">
        <v>45.24</v>
      </c>
      <c r="K71" s="225"/>
      <c r="L71" s="226">
        <v>118.98</v>
      </c>
      <c r="M71" s="225" t="s">
        <v>597</v>
      </c>
      <c r="N71" s="227">
        <v>2886</v>
      </c>
      <c r="V71" s="215"/>
      <c r="W71" s="221"/>
      <c r="Y71" s="186" t="s">
        <v>624</v>
      </c>
      <c r="AB71" s="221"/>
    </row>
    <row r="72" spans="1:28" s="180" customFormat="1" ht="12" x14ac:dyDescent="0.2">
      <c r="A72" s="223"/>
      <c r="B72" s="224" t="s">
        <v>62</v>
      </c>
      <c r="C72" s="416" t="s">
        <v>639</v>
      </c>
      <c r="D72" s="416"/>
      <c r="E72" s="416"/>
      <c r="F72" s="225"/>
      <c r="G72" s="225"/>
      <c r="H72" s="225"/>
      <c r="I72" s="225"/>
      <c r="J72" s="226">
        <v>1</v>
      </c>
      <c r="K72" s="225"/>
      <c r="L72" s="226">
        <v>2.63</v>
      </c>
      <c r="M72" s="225" t="s">
        <v>640</v>
      </c>
      <c r="N72" s="227">
        <v>10</v>
      </c>
      <c r="V72" s="215"/>
      <c r="W72" s="221"/>
      <c r="Y72" s="186" t="s">
        <v>639</v>
      </c>
      <c r="AB72" s="221"/>
    </row>
    <row r="73" spans="1:28" s="180" customFormat="1" ht="12" x14ac:dyDescent="0.2">
      <c r="A73" s="223"/>
      <c r="B73" s="224"/>
      <c r="C73" s="416" t="s">
        <v>598</v>
      </c>
      <c r="D73" s="416"/>
      <c r="E73" s="416"/>
      <c r="F73" s="225" t="s">
        <v>599</v>
      </c>
      <c r="G73" s="225" t="s">
        <v>641</v>
      </c>
      <c r="H73" s="225"/>
      <c r="I73" s="225" t="s">
        <v>642</v>
      </c>
      <c r="J73" s="226"/>
      <c r="K73" s="225"/>
      <c r="L73" s="226"/>
      <c r="M73" s="225"/>
      <c r="N73" s="227"/>
      <c r="V73" s="215"/>
      <c r="W73" s="221"/>
      <c r="Z73" s="186" t="s">
        <v>598</v>
      </c>
      <c r="AB73" s="221"/>
    </row>
    <row r="74" spans="1:28" s="180" customFormat="1" ht="12" x14ac:dyDescent="0.2">
      <c r="A74" s="223"/>
      <c r="B74" s="224"/>
      <c r="C74" s="416" t="s">
        <v>625</v>
      </c>
      <c r="D74" s="416"/>
      <c r="E74" s="416"/>
      <c r="F74" s="225" t="s">
        <v>599</v>
      </c>
      <c r="G74" s="225" t="s">
        <v>643</v>
      </c>
      <c r="H74" s="225"/>
      <c r="I74" s="225" t="s">
        <v>644</v>
      </c>
      <c r="J74" s="226"/>
      <c r="K74" s="225"/>
      <c r="L74" s="226"/>
      <c r="M74" s="225"/>
      <c r="N74" s="227"/>
      <c r="V74" s="215"/>
      <c r="W74" s="221"/>
      <c r="Z74" s="186" t="s">
        <v>625</v>
      </c>
      <c r="AB74" s="221"/>
    </row>
    <row r="75" spans="1:28" s="180" customFormat="1" ht="12" x14ac:dyDescent="0.2">
      <c r="A75" s="223"/>
      <c r="B75" s="224"/>
      <c r="C75" s="420" t="s">
        <v>602</v>
      </c>
      <c r="D75" s="420"/>
      <c r="E75" s="420"/>
      <c r="F75" s="228"/>
      <c r="G75" s="228"/>
      <c r="H75" s="228"/>
      <c r="I75" s="228"/>
      <c r="J75" s="229">
        <v>307.08999999999997</v>
      </c>
      <c r="K75" s="228"/>
      <c r="L75" s="229">
        <v>807.65</v>
      </c>
      <c r="M75" s="228"/>
      <c r="N75" s="230"/>
      <c r="V75" s="215"/>
      <c r="W75" s="221"/>
      <c r="AA75" s="186" t="s">
        <v>602</v>
      </c>
      <c r="AB75" s="221"/>
    </row>
    <row r="76" spans="1:28" s="180" customFormat="1" ht="12" x14ac:dyDescent="0.2">
      <c r="A76" s="223"/>
      <c r="B76" s="224"/>
      <c r="C76" s="416" t="s">
        <v>603</v>
      </c>
      <c r="D76" s="416"/>
      <c r="E76" s="416"/>
      <c r="F76" s="225"/>
      <c r="G76" s="225"/>
      <c r="H76" s="225"/>
      <c r="I76" s="225"/>
      <c r="J76" s="226"/>
      <c r="K76" s="225"/>
      <c r="L76" s="226">
        <v>250.01</v>
      </c>
      <c r="M76" s="225"/>
      <c r="N76" s="227">
        <v>6065</v>
      </c>
      <c r="V76" s="215"/>
      <c r="W76" s="221"/>
      <c r="Z76" s="186" t="s">
        <v>603</v>
      </c>
      <c r="AB76" s="221"/>
    </row>
    <row r="77" spans="1:28" s="180" customFormat="1" ht="22.5" x14ac:dyDescent="0.2">
      <c r="A77" s="223"/>
      <c r="B77" s="224" t="s">
        <v>645</v>
      </c>
      <c r="C77" s="416" t="s">
        <v>646</v>
      </c>
      <c r="D77" s="416"/>
      <c r="E77" s="416"/>
      <c r="F77" s="225" t="s">
        <v>606</v>
      </c>
      <c r="G77" s="225" t="s">
        <v>647</v>
      </c>
      <c r="H77" s="225"/>
      <c r="I77" s="225" t="s">
        <v>647</v>
      </c>
      <c r="J77" s="226"/>
      <c r="K77" s="225"/>
      <c r="L77" s="226">
        <v>242.51</v>
      </c>
      <c r="M77" s="225"/>
      <c r="N77" s="227">
        <v>5883</v>
      </c>
      <c r="V77" s="215"/>
      <c r="W77" s="221"/>
      <c r="Z77" s="186" t="s">
        <v>646</v>
      </c>
      <c r="AB77" s="221"/>
    </row>
    <row r="78" spans="1:28" s="180" customFormat="1" ht="22.5" x14ac:dyDescent="0.2">
      <c r="A78" s="223"/>
      <c r="B78" s="224" t="s">
        <v>648</v>
      </c>
      <c r="C78" s="416" t="s">
        <v>649</v>
      </c>
      <c r="D78" s="416"/>
      <c r="E78" s="416"/>
      <c r="F78" s="225" t="s">
        <v>606</v>
      </c>
      <c r="G78" s="225" t="s">
        <v>650</v>
      </c>
      <c r="H78" s="225" t="s">
        <v>611</v>
      </c>
      <c r="I78" s="225" t="s">
        <v>611</v>
      </c>
      <c r="J78" s="226"/>
      <c r="K78" s="225"/>
      <c r="L78" s="226"/>
      <c r="M78" s="225"/>
      <c r="N78" s="227"/>
      <c r="V78" s="215"/>
      <c r="W78" s="221"/>
      <c r="Z78" s="186" t="s">
        <v>649</v>
      </c>
      <c r="AB78" s="221"/>
    </row>
    <row r="79" spans="1:28" s="180" customFormat="1" ht="12" x14ac:dyDescent="0.2">
      <c r="A79" s="231"/>
      <c r="B79" s="232"/>
      <c r="C79" s="419" t="s">
        <v>612</v>
      </c>
      <c r="D79" s="419"/>
      <c r="E79" s="419"/>
      <c r="F79" s="218"/>
      <c r="G79" s="218"/>
      <c r="H79" s="218"/>
      <c r="I79" s="218"/>
      <c r="J79" s="219"/>
      <c r="K79" s="218"/>
      <c r="L79" s="219">
        <v>1050.1600000000001</v>
      </c>
      <c r="M79" s="228"/>
      <c r="N79" s="220">
        <v>14289</v>
      </c>
      <c r="V79" s="215"/>
      <c r="W79" s="221"/>
      <c r="AB79" s="221" t="s">
        <v>612</v>
      </c>
    </row>
    <row r="80" spans="1:28" s="180" customFormat="1" ht="12" x14ac:dyDescent="0.2">
      <c r="A80" s="216" t="s">
        <v>60</v>
      </c>
      <c r="B80" s="217" t="s">
        <v>651</v>
      </c>
      <c r="C80" s="419" t="s">
        <v>652</v>
      </c>
      <c r="D80" s="419"/>
      <c r="E80" s="419"/>
      <c r="F80" s="218" t="s">
        <v>653</v>
      </c>
      <c r="G80" s="218"/>
      <c r="H80" s="218"/>
      <c r="I80" s="218" t="s">
        <v>654</v>
      </c>
      <c r="J80" s="219">
        <v>60</v>
      </c>
      <c r="K80" s="218"/>
      <c r="L80" s="219">
        <v>2367</v>
      </c>
      <c r="M80" s="218" t="s">
        <v>640</v>
      </c>
      <c r="N80" s="220">
        <v>8616</v>
      </c>
      <c r="V80" s="215"/>
      <c r="W80" s="221" t="s">
        <v>652</v>
      </c>
      <c r="AB80" s="221"/>
    </row>
    <row r="81" spans="1:28" s="180" customFormat="1" ht="12" x14ac:dyDescent="0.2">
      <c r="A81" s="231"/>
      <c r="B81" s="232"/>
      <c r="C81" s="191" t="s">
        <v>655</v>
      </c>
      <c r="D81" s="233"/>
      <c r="E81" s="233"/>
      <c r="F81" s="234"/>
      <c r="G81" s="234"/>
      <c r="H81" s="234"/>
      <c r="I81" s="234"/>
      <c r="J81" s="235"/>
      <c r="K81" s="234"/>
      <c r="L81" s="235"/>
      <c r="M81" s="236"/>
      <c r="N81" s="237"/>
      <c r="V81" s="215"/>
      <c r="W81" s="221"/>
      <c r="AB81" s="221"/>
    </row>
    <row r="82" spans="1:28" s="180" customFormat="1" ht="12" x14ac:dyDescent="0.2">
      <c r="A82" s="222"/>
      <c r="B82" s="193"/>
      <c r="C82" s="416" t="s">
        <v>656</v>
      </c>
      <c r="D82" s="416"/>
      <c r="E82" s="416"/>
      <c r="F82" s="416"/>
      <c r="G82" s="416"/>
      <c r="H82" s="416"/>
      <c r="I82" s="416"/>
      <c r="J82" s="416"/>
      <c r="K82" s="416"/>
      <c r="L82" s="416"/>
      <c r="M82" s="416"/>
      <c r="N82" s="421"/>
      <c r="V82" s="215"/>
      <c r="W82" s="221"/>
      <c r="X82" s="186" t="s">
        <v>656</v>
      </c>
      <c r="AB82" s="221"/>
    </row>
    <row r="83" spans="1:28" s="180" customFormat="1" ht="21.75" x14ac:dyDescent="0.2">
      <c r="A83" s="216" t="s">
        <v>59</v>
      </c>
      <c r="B83" s="217" t="s">
        <v>657</v>
      </c>
      <c r="C83" s="419" t="s">
        <v>658</v>
      </c>
      <c r="D83" s="419"/>
      <c r="E83" s="419"/>
      <c r="F83" s="218" t="s">
        <v>636</v>
      </c>
      <c r="G83" s="218"/>
      <c r="H83" s="218"/>
      <c r="I83" s="218" t="s">
        <v>659</v>
      </c>
      <c r="J83" s="219"/>
      <c r="K83" s="218"/>
      <c r="L83" s="219"/>
      <c r="M83" s="218"/>
      <c r="N83" s="220"/>
      <c r="V83" s="215"/>
      <c r="W83" s="221" t="s">
        <v>658</v>
      </c>
      <c r="AB83" s="221"/>
    </row>
    <row r="84" spans="1:28" s="180" customFormat="1" ht="12" x14ac:dyDescent="0.2">
      <c r="A84" s="222"/>
      <c r="B84" s="193"/>
      <c r="C84" s="416" t="s">
        <v>660</v>
      </c>
      <c r="D84" s="416"/>
      <c r="E84" s="416"/>
      <c r="F84" s="416"/>
      <c r="G84" s="416"/>
      <c r="H84" s="416"/>
      <c r="I84" s="416"/>
      <c r="J84" s="416"/>
      <c r="K84" s="416"/>
      <c r="L84" s="416"/>
      <c r="M84" s="416"/>
      <c r="N84" s="421"/>
      <c r="V84" s="215"/>
      <c r="W84" s="221"/>
      <c r="X84" s="186" t="s">
        <v>660</v>
      </c>
      <c r="AB84" s="221"/>
    </row>
    <row r="85" spans="1:28" s="180" customFormat="1" ht="12" x14ac:dyDescent="0.2">
      <c r="A85" s="223"/>
      <c r="B85" s="224" t="s">
        <v>65</v>
      </c>
      <c r="C85" s="416" t="s">
        <v>596</v>
      </c>
      <c r="D85" s="416"/>
      <c r="E85" s="416"/>
      <c r="F85" s="225"/>
      <c r="G85" s="225"/>
      <c r="H85" s="225"/>
      <c r="I85" s="225"/>
      <c r="J85" s="226">
        <v>103.02</v>
      </c>
      <c r="K85" s="225"/>
      <c r="L85" s="226">
        <v>285.37</v>
      </c>
      <c r="M85" s="225" t="s">
        <v>597</v>
      </c>
      <c r="N85" s="227">
        <v>6923</v>
      </c>
      <c r="V85" s="215"/>
      <c r="W85" s="221"/>
      <c r="Y85" s="186" t="s">
        <v>596</v>
      </c>
      <c r="AB85" s="221"/>
    </row>
    <row r="86" spans="1:28" s="180" customFormat="1" ht="12" x14ac:dyDescent="0.2">
      <c r="A86" s="223"/>
      <c r="B86" s="224" t="s">
        <v>64</v>
      </c>
      <c r="C86" s="416" t="s">
        <v>622</v>
      </c>
      <c r="D86" s="416"/>
      <c r="E86" s="416"/>
      <c r="F86" s="225"/>
      <c r="G86" s="225"/>
      <c r="H86" s="225"/>
      <c r="I86" s="225"/>
      <c r="J86" s="226">
        <v>66.92</v>
      </c>
      <c r="K86" s="225"/>
      <c r="L86" s="226">
        <v>185.37</v>
      </c>
      <c r="M86" s="225" t="s">
        <v>623</v>
      </c>
      <c r="N86" s="227">
        <v>1435</v>
      </c>
      <c r="V86" s="215"/>
      <c r="W86" s="221"/>
      <c r="Y86" s="186" t="s">
        <v>622</v>
      </c>
      <c r="AB86" s="221"/>
    </row>
    <row r="87" spans="1:28" s="180" customFormat="1" ht="12" x14ac:dyDescent="0.2">
      <c r="A87" s="223"/>
      <c r="B87" s="224" t="s">
        <v>63</v>
      </c>
      <c r="C87" s="416" t="s">
        <v>624</v>
      </c>
      <c r="D87" s="416"/>
      <c r="E87" s="416"/>
      <c r="F87" s="225"/>
      <c r="G87" s="225"/>
      <c r="H87" s="225"/>
      <c r="I87" s="225"/>
      <c r="J87" s="226">
        <v>7.79</v>
      </c>
      <c r="K87" s="225"/>
      <c r="L87" s="226">
        <v>21.58</v>
      </c>
      <c r="M87" s="225" t="s">
        <v>597</v>
      </c>
      <c r="N87" s="227">
        <v>524</v>
      </c>
      <c r="V87" s="215"/>
      <c r="W87" s="221"/>
      <c r="Y87" s="186" t="s">
        <v>624</v>
      </c>
      <c r="AB87" s="221"/>
    </row>
    <row r="88" spans="1:28" s="180" customFormat="1" ht="12" x14ac:dyDescent="0.2">
      <c r="A88" s="223"/>
      <c r="B88" s="224" t="s">
        <v>62</v>
      </c>
      <c r="C88" s="416" t="s">
        <v>639</v>
      </c>
      <c r="D88" s="416"/>
      <c r="E88" s="416"/>
      <c r="F88" s="225"/>
      <c r="G88" s="225"/>
      <c r="H88" s="225"/>
      <c r="I88" s="225"/>
      <c r="J88" s="226">
        <v>72.97</v>
      </c>
      <c r="K88" s="225"/>
      <c r="L88" s="226">
        <v>202.13</v>
      </c>
      <c r="M88" s="225" t="s">
        <v>640</v>
      </c>
      <c r="N88" s="227">
        <v>736</v>
      </c>
      <c r="V88" s="215"/>
      <c r="W88" s="221"/>
      <c r="Y88" s="186" t="s">
        <v>639</v>
      </c>
      <c r="AB88" s="221"/>
    </row>
    <row r="89" spans="1:28" s="180" customFormat="1" ht="12" x14ac:dyDescent="0.2">
      <c r="A89" s="223"/>
      <c r="B89" s="224"/>
      <c r="C89" s="416" t="s">
        <v>598</v>
      </c>
      <c r="D89" s="416"/>
      <c r="E89" s="416"/>
      <c r="F89" s="225" t="s">
        <v>599</v>
      </c>
      <c r="G89" s="225" t="s">
        <v>661</v>
      </c>
      <c r="H89" s="225"/>
      <c r="I89" s="225" t="s">
        <v>662</v>
      </c>
      <c r="J89" s="226"/>
      <c r="K89" s="225"/>
      <c r="L89" s="226"/>
      <c r="M89" s="225"/>
      <c r="N89" s="227"/>
      <c r="V89" s="215"/>
      <c r="W89" s="221"/>
      <c r="Z89" s="186" t="s">
        <v>598</v>
      </c>
      <c r="AB89" s="221"/>
    </row>
    <row r="90" spans="1:28" s="180" customFormat="1" ht="12" x14ac:dyDescent="0.2">
      <c r="A90" s="223"/>
      <c r="B90" s="224"/>
      <c r="C90" s="416" t="s">
        <v>625</v>
      </c>
      <c r="D90" s="416"/>
      <c r="E90" s="416"/>
      <c r="F90" s="225" t="s">
        <v>599</v>
      </c>
      <c r="G90" s="225" t="s">
        <v>663</v>
      </c>
      <c r="H90" s="225"/>
      <c r="I90" s="225" t="s">
        <v>664</v>
      </c>
      <c r="J90" s="226"/>
      <c r="K90" s="225"/>
      <c r="L90" s="226"/>
      <c r="M90" s="225"/>
      <c r="N90" s="227"/>
      <c r="V90" s="215"/>
      <c r="W90" s="221"/>
      <c r="Z90" s="186" t="s">
        <v>625</v>
      </c>
      <c r="AB90" s="221"/>
    </row>
    <row r="91" spans="1:28" s="180" customFormat="1" ht="12" x14ac:dyDescent="0.2">
      <c r="A91" s="223"/>
      <c r="B91" s="224"/>
      <c r="C91" s="420" t="s">
        <v>602</v>
      </c>
      <c r="D91" s="420"/>
      <c r="E91" s="420"/>
      <c r="F91" s="228"/>
      <c r="G91" s="228"/>
      <c r="H91" s="228"/>
      <c r="I91" s="228"/>
      <c r="J91" s="229">
        <v>242.91</v>
      </c>
      <c r="K91" s="228"/>
      <c r="L91" s="229">
        <v>672.87</v>
      </c>
      <c r="M91" s="228"/>
      <c r="N91" s="230"/>
      <c r="V91" s="215"/>
      <c r="W91" s="221"/>
      <c r="AA91" s="186" t="s">
        <v>602</v>
      </c>
      <c r="AB91" s="221"/>
    </row>
    <row r="92" spans="1:28" s="180" customFormat="1" ht="12" x14ac:dyDescent="0.2">
      <c r="A92" s="223"/>
      <c r="B92" s="224"/>
      <c r="C92" s="416" t="s">
        <v>603</v>
      </c>
      <c r="D92" s="416"/>
      <c r="E92" s="416"/>
      <c r="F92" s="225"/>
      <c r="G92" s="225"/>
      <c r="H92" s="225"/>
      <c r="I92" s="225"/>
      <c r="J92" s="226"/>
      <c r="K92" s="225"/>
      <c r="L92" s="226">
        <v>306.95</v>
      </c>
      <c r="M92" s="225"/>
      <c r="N92" s="227">
        <v>7447</v>
      </c>
      <c r="V92" s="215"/>
      <c r="W92" s="221"/>
      <c r="Z92" s="186" t="s">
        <v>603</v>
      </c>
      <c r="AB92" s="221"/>
    </row>
    <row r="93" spans="1:28" s="180" customFormat="1" ht="22.5" x14ac:dyDescent="0.2">
      <c r="A93" s="223"/>
      <c r="B93" s="224" t="s">
        <v>645</v>
      </c>
      <c r="C93" s="416" t="s">
        <v>646</v>
      </c>
      <c r="D93" s="416"/>
      <c r="E93" s="416"/>
      <c r="F93" s="225" t="s">
        <v>606</v>
      </c>
      <c r="G93" s="225" t="s">
        <v>647</v>
      </c>
      <c r="H93" s="225"/>
      <c r="I93" s="225" t="s">
        <v>647</v>
      </c>
      <c r="J93" s="226"/>
      <c r="K93" s="225"/>
      <c r="L93" s="226">
        <v>297.74</v>
      </c>
      <c r="M93" s="225"/>
      <c r="N93" s="227">
        <v>7224</v>
      </c>
      <c r="V93" s="215"/>
      <c r="W93" s="221"/>
      <c r="Z93" s="186" t="s">
        <v>646</v>
      </c>
      <c r="AB93" s="221"/>
    </row>
    <row r="94" spans="1:28" s="180" customFormat="1" ht="22.5" x14ac:dyDescent="0.2">
      <c r="A94" s="223"/>
      <c r="B94" s="224" t="s">
        <v>648</v>
      </c>
      <c r="C94" s="416" t="s">
        <v>649</v>
      </c>
      <c r="D94" s="416"/>
      <c r="E94" s="416"/>
      <c r="F94" s="225" t="s">
        <v>606</v>
      </c>
      <c r="G94" s="225" t="s">
        <v>650</v>
      </c>
      <c r="H94" s="225" t="s">
        <v>611</v>
      </c>
      <c r="I94" s="225" t="s">
        <v>611</v>
      </c>
      <c r="J94" s="226"/>
      <c r="K94" s="225"/>
      <c r="L94" s="226"/>
      <c r="M94" s="225"/>
      <c r="N94" s="227"/>
      <c r="V94" s="215"/>
      <c r="W94" s="221"/>
      <c r="Z94" s="186" t="s">
        <v>649</v>
      </c>
      <c r="AB94" s="221"/>
    </row>
    <row r="95" spans="1:28" s="180" customFormat="1" ht="12" x14ac:dyDescent="0.2">
      <c r="A95" s="231"/>
      <c r="B95" s="232"/>
      <c r="C95" s="419" t="s">
        <v>612</v>
      </c>
      <c r="D95" s="419"/>
      <c r="E95" s="419"/>
      <c r="F95" s="218"/>
      <c r="G95" s="218"/>
      <c r="H95" s="218"/>
      <c r="I95" s="218"/>
      <c r="J95" s="219"/>
      <c r="K95" s="218"/>
      <c r="L95" s="219">
        <v>970.61</v>
      </c>
      <c r="M95" s="228"/>
      <c r="N95" s="220">
        <v>16318</v>
      </c>
      <c r="V95" s="215"/>
      <c r="W95" s="221"/>
      <c r="AB95" s="221" t="s">
        <v>612</v>
      </c>
    </row>
    <row r="96" spans="1:28" s="180" customFormat="1" ht="42.75" x14ac:dyDescent="0.2">
      <c r="A96" s="216" t="s">
        <v>57</v>
      </c>
      <c r="B96" s="217" t="s">
        <v>665</v>
      </c>
      <c r="C96" s="419" t="s">
        <v>666</v>
      </c>
      <c r="D96" s="419"/>
      <c r="E96" s="419"/>
      <c r="F96" s="218" t="s">
        <v>619</v>
      </c>
      <c r="G96" s="218"/>
      <c r="H96" s="218"/>
      <c r="I96" s="218" t="s">
        <v>667</v>
      </c>
      <c r="J96" s="219"/>
      <c r="K96" s="218"/>
      <c r="L96" s="219"/>
      <c r="M96" s="218"/>
      <c r="N96" s="220"/>
      <c r="V96" s="215"/>
      <c r="W96" s="221" t="s">
        <v>666</v>
      </c>
      <c r="AB96" s="221"/>
    </row>
    <row r="97" spans="1:28" s="180" customFormat="1" ht="12" x14ac:dyDescent="0.2">
      <c r="A97" s="222"/>
      <c r="B97" s="193"/>
      <c r="C97" s="416" t="s">
        <v>668</v>
      </c>
      <c r="D97" s="416"/>
      <c r="E97" s="416"/>
      <c r="F97" s="416"/>
      <c r="G97" s="416"/>
      <c r="H97" s="416"/>
      <c r="I97" s="416"/>
      <c r="J97" s="416"/>
      <c r="K97" s="416"/>
      <c r="L97" s="416"/>
      <c r="M97" s="416"/>
      <c r="N97" s="421"/>
      <c r="V97" s="215"/>
      <c r="W97" s="221"/>
      <c r="X97" s="186" t="s">
        <v>668</v>
      </c>
      <c r="AB97" s="221"/>
    </row>
    <row r="98" spans="1:28" s="180" customFormat="1" ht="12" x14ac:dyDescent="0.2">
      <c r="A98" s="223"/>
      <c r="B98" s="224" t="s">
        <v>64</v>
      </c>
      <c r="C98" s="416" t="s">
        <v>622</v>
      </c>
      <c r="D98" s="416"/>
      <c r="E98" s="416"/>
      <c r="F98" s="225"/>
      <c r="G98" s="225"/>
      <c r="H98" s="225"/>
      <c r="I98" s="225"/>
      <c r="J98" s="226">
        <v>410.94</v>
      </c>
      <c r="K98" s="225"/>
      <c r="L98" s="226">
        <v>32.42</v>
      </c>
      <c r="M98" s="225" t="s">
        <v>623</v>
      </c>
      <c r="N98" s="227">
        <v>251</v>
      </c>
      <c r="V98" s="215"/>
      <c r="W98" s="221"/>
      <c r="Y98" s="186" t="s">
        <v>622</v>
      </c>
      <c r="AB98" s="221"/>
    </row>
    <row r="99" spans="1:28" s="180" customFormat="1" ht="12" x14ac:dyDescent="0.2">
      <c r="A99" s="223"/>
      <c r="B99" s="224" t="s">
        <v>63</v>
      </c>
      <c r="C99" s="416" t="s">
        <v>624</v>
      </c>
      <c r="D99" s="416"/>
      <c r="E99" s="416"/>
      <c r="F99" s="225"/>
      <c r="G99" s="225"/>
      <c r="H99" s="225"/>
      <c r="I99" s="225"/>
      <c r="J99" s="226">
        <v>80.16</v>
      </c>
      <c r="K99" s="225"/>
      <c r="L99" s="226">
        <v>6.32</v>
      </c>
      <c r="M99" s="225" t="s">
        <v>597</v>
      </c>
      <c r="N99" s="227">
        <v>153</v>
      </c>
      <c r="V99" s="215"/>
      <c r="W99" s="221"/>
      <c r="Y99" s="186" t="s">
        <v>624</v>
      </c>
      <c r="AB99" s="221"/>
    </row>
    <row r="100" spans="1:28" s="180" customFormat="1" ht="12" x14ac:dyDescent="0.2">
      <c r="A100" s="223"/>
      <c r="B100" s="224"/>
      <c r="C100" s="416" t="s">
        <v>625</v>
      </c>
      <c r="D100" s="416"/>
      <c r="E100" s="416"/>
      <c r="F100" s="225" t="s">
        <v>599</v>
      </c>
      <c r="G100" s="225" t="s">
        <v>669</v>
      </c>
      <c r="H100" s="225"/>
      <c r="I100" s="225" t="s">
        <v>670</v>
      </c>
      <c r="J100" s="226"/>
      <c r="K100" s="225"/>
      <c r="L100" s="226"/>
      <c r="M100" s="225"/>
      <c r="N100" s="227"/>
      <c r="V100" s="215"/>
      <c r="W100" s="221"/>
      <c r="Z100" s="186" t="s">
        <v>625</v>
      </c>
      <c r="AB100" s="221"/>
    </row>
    <row r="101" spans="1:28" s="180" customFormat="1" ht="12" x14ac:dyDescent="0.2">
      <c r="A101" s="223"/>
      <c r="B101" s="224"/>
      <c r="C101" s="420" t="s">
        <v>602</v>
      </c>
      <c r="D101" s="420"/>
      <c r="E101" s="420"/>
      <c r="F101" s="228"/>
      <c r="G101" s="228"/>
      <c r="H101" s="228"/>
      <c r="I101" s="228"/>
      <c r="J101" s="229">
        <v>410.94</v>
      </c>
      <c r="K101" s="228"/>
      <c r="L101" s="229">
        <v>32.42</v>
      </c>
      <c r="M101" s="228"/>
      <c r="N101" s="230"/>
      <c r="V101" s="215"/>
      <c r="W101" s="221"/>
      <c r="AA101" s="186" t="s">
        <v>602</v>
      </c>
      <c r="AB101" s="221"/>
    </row>
    <row r="102" spans="1:28" s="180" customFormat="1" ht="12" x14ac:dyDescent="0.2">
      <c r="A102" s="223"/>
      <c r="B102" s="224"/>
      <c r="C102" s="416" t="s">
        <v>603</v>
      </c>
      <c r="D102" s="416"/>
      <c r="E102" s="416"/>
      <c r="F102" s="225"/>
      <c r="G102" s="225"/>
      <c r="H102" s="225"/>
      <c r="I102" s="225"/>
      <c r="J102" s="226"/>
      <c r="K102" s="225"/>
      <c r="L102" s="226">
        <v>6.32</v>
      </c>
      <c r="M102" s="225"/>
      <c r="N102" s="227">
        <v>153</v>
      </c>
      <c r="V102" s="215"/>
      <c r="W102" s="221"/>
      <c r="Z102" s="186" t="s">
        <v>603</v>
      </c>
      <c r="AB102" s="221"/>
    </row>
    <row r="103" spans="1:28" s="180" customFormat="1" ht="22.5" x14ac:dyDescent="0.2">
      <c r="A103" s="223"/>
      <c r="B103" s="224" t="s">
        <v>628</v>
      </c>
      <c r="C103" s="416" t="s">
        <v>629</v>
      </c>
      <c r="D103" s="416"/>
      <c r="E103" s="416"/>
      <c r="F103" s="225" t="s">
        <v>606</v>
      </c>
      <c r="G103" s="225" t="s">
        <v>630</v>
      </c>
      <c r="H103" s="225" t="s">
        <v>671</v>
      </c>
      <c r="I103" s="225" t="s">
        <v>672</v>
      </c>
      <c r="J103" s="226"/>
      <c r="K103" s="225"/>
      <c r="L103" s="226">
        <v>3.49</v>
      </c>
      <c r="M103" s="225"/>
      <c r="N103" s="227">
        <v>84</v>
      </c>
      <c r="V103" s="215"/>
      <c r="W103" s="221"/>
      <c r="Z103" s="186" t="s">
        <v>629</v>
      </c>
      <c r="AB103" s="221"/>
    </row>
    <row r="104" spans="1:28" s="180" customFormat="1" ht="22.5" x14ac:dyDescent="0.2">
      <c r="A104" s="223"/>
      <c r="B104" s="224" t="s">
        <v>631</v>
      </c>
      <c r="C104" s="416" t="s">
        <v>632</v>
      </c>
      <c r="D104" s="416"/>
      <c r="E104" s="416"/>
      <c r="F104" s="225" t="s">
        <v>606</v>
      </c>
      <c r="G104" s="225" t="s">
        <v>633</v>
      </c>
      <c r="H104" s="225" t="s">
        <v>611</v>
      </c>
      <c r="I104" s="225" t="s">
        <v>611</v>
      </c>
      <c r="J104" s="226"/>
      <c r="K104" s="225"/>
      <c r="L104" s="226"/>
      <c r="M104" s="225"/>
      <c r="N104" s="227"/>
      <c r="V104" s="215"/>
      <c r="W104" s="221"/>
      <c r="Z104" s="186" t="s">
        <v>632</v>
      </c>
      <c r="AB104" s="221"/>
    </row>
    <row r="105" spans="1:28" s="180" customFormat="1" ht="12" x14ac:dyDescent="0.2">
      <c r="A105" s="231"/>
      <c r="B105" s="232"/>
      <c r="C105" s="419" t="s">
        <v>612</v>
      </c>
      <c r="D105" s="419"/>
      <c r="E105" s="419"/>
      <c r="F105" s="218"/>
      <c r="G105" s="218"/>
      <c r="H105" s="218"/>
      <c r="I105" s="218"/>
      <c r="J105" s="219"/>
      <c r="K105" s="218"/>
      <c r="L105" s="219">
        <v>35.909999999999997</v>
      </c>
      <c r="M105" s="228"/>
      <c r="N105" s="220">
        <v>335</v>
      </c>
      <c r="V105" s="215"/>
      <c r="W105" s="221"/>
      <c r="AB105" s="221" t="s">
        <v>612</v>
      </c>
    </row>
    <row r="106" spans="1:28" s="180" customFormat="1" ht="32.25" x14ac:dyDescent="0.2">
      <c r="A106" s="216" t="s">
        <v>71</v>
      </c>
      <c r="B106" s="217" t="s">
        <v>673</v>
      </c>
      <c r="C106" s="419" t="s">
        <v>674</v>
      </c>
      <c r="D106" s="419"/>
      <c r="E106" s="419"/>
      <c r="F106" s="218" t="s">
        <v>636</v>
      </c>
      <c r="G106" s="218"/>
      <c r="H106" s="218"/>
      <c r="I106" s="218" t="s">
        <v>675</v>
      </c>
      <c r="J106" s="219"/>
      <c r="K106" s="218"/>
      <c r="L106" s="219"/>
      <c r="M106" s="218"/>
      <c r="N106" s="220"/>
      <c r="V106" s="215"/>
      <c r="W106" s="221" t="s">
        <v>674</v>
      </c>
      <c r="AB106" s="221"/>
    </row>
    <row r="107" spans="1:28" s="180" customFormat="1" ht="12" x14ac:dyDescent="0.2">
      <c r="A107" s="222"/>
      <c r="B107" s="193"/>
      <c r="C107" s="416" t="s">
        <v>676</v>
      </c>
      <c r="D107" s="416"/>
      <c r="E107" s="416"/>
      <c r="F107" s="416"/>
      <c r="G107" s="416"/>
      <c r="H107" s="416"/>
      <c r="I107" s="416"/>
      <c r="J107" s="416"/>
      <c r="K107" s="416"/>
      <c r="L107" s="416"/>
      <c r="M107" s="416"/>
      <c r="N107" s="421"/>
      <c r="V107" s="215"/>
      <c r="W107" s="221"/>
      <c r="X107" s="186" t="s">
        <v>676</v>
      </c>
      <c r="AB107" s="221"/>
    </row>
    <row r="108" spans="1:28" s="180" customFormat="1" ht="12" x14ac:dyDescent="0.2">
      <c r="A108" s="223"/>
      <c r="B108" s="224" t="s">
        <v>65</v>
      </c>
      <c r="C108" s="416" t="s">
        <v>596</v>
      </c>
      <c r="D108" s="416"/>
      <c r="E108" s="416"/>
      <c r="F108" s="225"/>
      <c r="G108" s="225"/>
      <c r="H108" s="225"/>
      <c r="I108" s="225"/>
      <c r="J108" s="226">
        <v>132.35</v>
      </c>
      <c r="K108" s="225"/>
      <c r="L108" s="226">
        <v>19.850000000000001</v>
      </c>
      <c r="M108" s="225" t="s">
        <v>597</v>
      </c>
      <c r="N108" s="227">
        <v>482</v>
      </c>
      <c r="V108" s="215"/>
      <c r="W108" s="221"/>
      <c r="Y108" s="186" t="s">
        <v>596</v>
      </c>
      <c r="AB108" s="221"/>
    </row>
    <row r="109" spans="1:28" s="180" customFormat="1" ht="12" x14ac:dyDescent="0.2">
      <c r="A109" s="223"/>
      <c r="B109" s="224" t="s">
        <v>64</v>
      </c>
      <c r="C109" s="416" t="s">
        <v>622</v>
      </c>
      <c r="D109" s="416"/>
      <c r="E109" s="416"/>
      <c r="F109" s="225"/>
      <c r="G109" s="225"/>
      <c r="H109" s="225"/>
      <c r="I109" s="225"/>
      <c r="J109" s="226">
        <v>50.19</v>
      </c>
      <c r="K109" s="225"/>
      <c r="L109" s="226">
        <v>7.53</v>
      </c>
      <c r="M109" s="225" t="s">
        <v>623</v>
      </c>
      <c r="N109" s="227">
        <v>58</v>
      </c>
      <c r="V109" s="215"/>
      <c r="W109" s="221"/>
      <c r="Y109" s="186" t="s">
        <v>622</v>
      </c>
      <c r="AB109" s="221"/>
    </row>
    <row r="110" spans="1:28" s="180" customFormat="1" ht="12" x14ac:dyDescent="0.2">
      <c r="A110" s="223"/>
      <c r="B110" s="224" t="s">
        <v>63</v>
      </c>
      <c r="C110" s="416" t="s">
        <v>624</v>
      </c>
      <c r="D110" s="416"/>
      <c r="E110" s="416"/>
      <c r="F110" s="225"/>
      <c r="G110" s="225"/>
      <c r="H110" s="225"/>
      <c r="I110" s="225"/>
      <c r="J110" s="226">
        <v>5.0199999999999996</v>
      </c>
      <c r="K110" s="225"/>
      <c r="L110" s="226">
        <v>0.75</v>
      </c>
      <c r="M110" s="225" t="s">
        <v>597</v>
      </c>
      <c r="N110" s="227">
        <v>18</v>
      </c>
      <c r="V110" s="215"/>
      <c r="W110" s="221"/>
      <c r="Y110" s="186" t="s">
        <v>624</v>
      </c>
      <c r="AB110" s="221"/>
    </row>
    <row r="111" spans="1:28" s="180" customFormat="1" ht="12" x14ac:dyDescent="0.2">
      <c r="A111" s="223"/>
      <c r="B111" s="224" t="s">
        <v>62</v>
      </c>
      <c r="C111" s="416" t="s">
        <v>639</v>
      </c>
      <c r="D111" s="416"/>
      <c r="E111" s="416"/>
      <c r="F111" s="225"/>
      <c r="G111" s="225"/>
      <c r="H111" s="225"/>
      <c r="I111" s="225"/>
      <c r="J111" s="226">
        <v>34.700000000000003</v>
      </c>
      <c r="K111" s="225"/>
      <c r="L111" s="226">
        <v>5.21</v>
      </c>
      <c r="M111" s="225" t="s">
        <v>640</v>
      </c>
      <c r="N111" s="227">
        <v>19</v>
      </c>
      <c r="V111" s="215"/>
      <c r="W111" s="221"/>
      <c r="Y111" s="186" t="s">
        <v>639</v>
      </c>
      <c r="AB111" s="221"/>
    </row>
    <row r="112" spans="1:28" s="180" customFormat="1" ht="12" x14ac:dyDescent="0.2">
      <c r="A112" s="223"/>
      <c r="B112" s="224"/>
      <c r="C112" s="416" t="s">
        <v>598</v>
      </c>
      <c r="D112" s="416"/>
      <c r="E112" s="416"/>
      <c r="F112" s="225" t="s">
        <v>599</v>
      </c>
      <c r="G112" s="225" t="s">
        <v>677</v>
      </c>
      <c r="H112" s="225"/>
      <c r="I112" s="225" t="s">
        <v>678</v>
      </c>
      <c r="J112" s="226"/>
      <c r="K112" s="225"/>
      <c r="L112" s="226"/>
      <c r="M112" s="225"/>
      <c r="N112" s="227"/>
      <c r="V112" s="215"/>
      <c r="W112" s="221"/>
      <c r="Z112" s="186" t="s">
        <v>598</v>
      </c>
      <c r="AB112" s="221"/>
    </row>
    <row r="113" spans="1:28" s="180" customFormat="1" ht="12" x14ac:dyDescent="0.2">
      <c r="A113" s="223"/>
      <c r="B113" s="224"/>
      <c r="C113" s="416" t="s">
        <v>625</v>
      </c>
      <c r="D113" s="416"/>
      <c r="E113" s="416"/>
      <c r="F113" s="225" t="s">
        <v>599</v>
      </c>
      <c r="G113" s="225" t="s">
        <v>679</v>
      </c>
      <c r="H113" s="225"/>
      <c r="I113" s="225" t="s">
        <v>680</v>
      </c>
      <c r="J113" s="226"/>
      <c r="K113" s="225"/>
      <c r="L113" s="226"/>
      <c r="M113" s="225"/>
      <c r="N113" s="227"/>
      <c r="V113" s="215"/>
      <c r="W113" s="221"/>
      <c r="Z113" s="186" t="s">
        <v>625</v>
      </c>
      <c r="AB113" s="221"/>
    </row>
    <row r="114" spans="1:28" s="180" customFormat="1" ht="12" x14ac:dyDescent="0.2">
      <c r="A114" s="223"/>
      <c r="B114" s="224"/>
      <c r="C114" s="420" t="s">
        <v>602</v>
      </c>
      <c r="D114" s="420"/>
      <c r="E114" s="420"/>
      <c r="F114" s="228"/>
      <c r="G114" s="228"/>
      <c r="H114" s="228"/>
      <c r="I114" s="228"/>
      <c r="J114" s="229">
        <v>217.24</v>
      </c>
      <c r="K114" s="228"/>
      <c r="L114" s="229">
        <v>32.590000000000003</v>
      </c>
      <c r="M114" s="228"/>
      <c r="N114" s="230"/>
      <c r="V114" s="215"/>
      <c r="W114" s="221"/>
      <c r="AA114" s="186" t="s">
        <v>602</v>
      </c>
      <c r="AB114" s="221"/>
    </row>
    <row r="115" spans="1:28" s="180" customFormat="1" ht="12" x14ac:dyDescent="0.2">
      <c r="A115" s="223"/>
      <c r="B115" s="224"/>
      <c r="C115" s="416" t="s">
        <v>603</v>
      </c>
      <c r="D115" s="416"/>
      <c r="E115" s="416"/>
      <c r="F115" s="225"/>
      <c r="G115" s="225"/>
      <c r="H115" s="225"/>
      <c r="I115" s="225"/>
      <c r="J115" s="226"/>
      <c r="K115" s="225"/>
      <c r="L115" s="226">
        <v>20.6</v>
      </c>
      <c r="M115" s="225"/>
      <c r="N115" s="227">
        <v>500</v>
      </c>
      <c r="V115" s="215"/>
      <c r="W115" s="221"/>
      <c r="Z115" s="186" t="s">
        <v>603</v>
      </c>
      <c r="AB115" s="221"/>
    </row>
    <row r="116" spans="1:28" s="180" customFormat="1" ht="22.5" x14ac:dyDescent="0.2">
      <c r="A116" s="223"/>
      <c r="B116" s="224" t="s">
        <v>645</v>
      </c>
      <c r="C116" s="416" t="s">
        <v>646</v>
      </c>
      <c r="D116" s="416"/>
      <c r="E116" s="416"/>
      <c r="F116" s="225" t="s">
        <v>606</v>
      </c>
      <c r="G116" s="225" t="s">
        <v>647</v>
      </c>
      <c r="H116" s="225"/>
      <c r="I116" s="225" t="s">
        <v>647</v>
      </c>
      <c r="J116" s="226"/>
      <c r="K116" s="225"/>
      <c r="L116" s="226">
        <v>19.98</v>
      </c>
      <c r="M116" s="225"/>
      <c r="N116" s="227">
        <v>485</v>
      </c>
      <c r="V116" s="215"/>
      <c r="W116" s="221"/>
      <c r="Z116" s="186" t="s">
        <v>646</v>
      </c>
      <c r="AB116" s="221"/>
    </row>
    <row r="117" spans="1:28" s="180" customFormat="1" ht="22.5" x14ac:dyDescent="0.2">
      <c r="A117" s="223"/>
      <c r="B117" s="224" t="s">
        <v>648</v>
      </c>
      <c r="C117" s="416" t="s">
        <v>649</v>
      </c>
      <c r="D117" s="416"/>
      <c r="E117" s="416"/>
      <c r="F117" s="225" t="s">
        <v>606</v>
      </c>
      <c r="G117" s="225" t="s">
        <v>650</v>
      </c>
      <c r="H117" s="225" t="s">
        <v>611</v>
      </c>
      <c r="I117" s="225" t="s">
        <v>611</v>
      </c>
      <c r="J117" s="226"/>
      <c r="K117" s="225"/>
      <c r="L117" s="226"/>
      <c r="M117" s="225"/>
      <c r="N117" s="227"/>
      <c r="V117" s="215"/>
      <c r="W117" s="221"/>
      <c r="Z117" s="186" t="s">
        <v>649</v>
      </c>
      <c r="AB117" s="221"/>
    </row>
    <row r="118" spans="1:28" s="180" customFormat="1" ht="12" x14ac:dyDescent="0.2">
      <c r="A118" s="231"/>
      <c r="B118" s="232"/>
      <c r="C118" s="419" t="s">
        <v>612</v>
      </c>
      <c r="D118" s="419"/>
      <c r="E118" s="419"/>
      <c r="F118" s="218"/>
      <c r="G118" s="218"/>
      <c r="H118" s="218"/>
      <c r="I118" s="218"/>
      <c r="J118" s="219"/>
      <c r="K118" s="218"/>
      <c r="L118" s="219">
        <v>52.57</v>
      </c>
      <c r="M118" s="228"/>
      <c r="N118" s="220">
        <v>1044</v>
      </c>
      <c r="V118" s="215"/>
      <c r="W118" s="221"/>
      <c r="AB118" s="221" t="s">
        <v>612</v>
      </c>
    </row>
    <row r="119" spans="1:28" s="180" customFormat="1" ht="21.75" x14ac:dyDescent="0.2">
      <c r="A119" s="216" t="s">
        <v>70</v>
      </c>
      <c r="B119" s="217" t="s">
        <v>681</v>
      </c>
      <c r="C119" s="419" t="s">
        <v>682</v>
      </c>
      <c r="D119" s="419"/>
      <c r="E119" s="419"/>
      <c r="F119" s="218" t="s">
        <v>128</v>
      </c>
      <c r="G119" s="218"/>
      <c r="H119" s="218"/>
      <c r="I119" s="218" t="s">
        <v>683</v>
      </c>
      <c r="J119" s="219"/>
      <c r="K119" s="218"/>
      <c r="L119" s="219"/>
      <c r="M119" s="218"/>
      <c r="N119" s="220"/>
      <c r="V119" s="215"/>
      <c r="W119" s="221" t="s">
        <v>682</v>
      </c>
      <c r="AB119" s="221"/>
    </row>
    <row r="120" spans="1:28" s="180" customFormat="1" ht="12" x14ac:dyDescent="0.2">
      <c r="A120" s="222"/>
      <c r="B120" s="193"/>
      <c r="C120" s="416" t="s">
        <v>684</v>
      </c>
      <c r="D120" s="416"/>
      <c r="E120" s="416"/>
      <c r="F120" s="416"/>
      <c r="G120" s="416"/>
      <c r="H120" s="416"/>
      <c r="I120" s="416"/>
      <c r="J120" s="416"/>
      <c r="K120" s="416"/>
      <c r="L120" s="416"/>
      <c r="M120" s="416"/>
      <c r="N120" s="421"/>
      <c r="V120" s="215"/>
      <c r="W120" s="221"/>
      <c r="X120" s="186" t="s">
        <v>684</v>
      </c>
      <c r="AB120" s="221"/>
    </row>
    <row r="121" spans="1:28" s="180" customFormat="1" ht="12" x14ac:dyDescent="0.2">
      <c r="A121" s="223"/>
      <c r="B121" s="224" t="s">
        <v>65</v>
      </c>
      <c r="C121" s="416" t="s">
        <v>596</v>
      </c>
      <c r="D121" s="416"/>
      <c r="E121" s="416"/>
      <c r="F121" s="225"/>
      <c r="G121" s="225"/>
      <c r="H121" s="225"/>
      <c r="I121" s="225"/>
      <c r="J121" s="226">
        <v>2090.62</v>
      </c>
      <c r="K121" s="225"/>
      <c r="L121" s="226">
        <v>14.63</v>
      </c>
      <c r="M121" s="225" t="s">
        <v>597</v>
      </c>
      <c r="N121" s="227">
        <v>355</v>
      </c>
      <c r="V121" s="215"/>
      <c r="W121" s="221"/>
      <c r="Y121" s="186" t="s">
        <v>596</v>
      </c>
      <c r="AB121" s="221"/>
    </row>
    <row r="122" spans="1:28" s="180" customFormat="1" ht="12" x14ac:dyDescent="0.2">
      <c r="A122" s="223"/>
      <c r="B122" s="224" t="s">
        <v>64</v>
      </c>
      <c r="C122" s="416" t="s">
        <v>622</v>
      </c>
      <c r="D122" s="416"/>
      <c r="E122" s="416"/>
      <c r="F122" s="225"/>
      <c r="G122" s="225"/>
      <c r="H122" s="225"/>
      <c r="I122" s="225"/>
      <c r="J122" s="226">
        <v>3282.3</v>
      </c>
      <c r="K122" s="225"/>
      <c r="L122" s="226">
        <v>22.98</v>
      </c>
      <c r="M122" s="225" t="s">
        <v>623</v>
      </c>
      <c r="N122" s="227">
        <v>178</v>
      </c>
      <c r="V122" s="215"/>
      <c r="W122" s="221"/>
      <c r="Y122" s="186" t="s">
        <v>622</v>
      </c>
      <c r="AB122" s="221"/>
    </row>
    <row r="123" spans="1:28" s="180" customFormat="1" ht="12" x14ac:dyDescent="0.2">
      <c r="A123" s="223"/>
      <c r="B123" s="224" t="s">
        <v>63</v>
      </c>
      <c r="C123" s="416" t="s">
        <v>624</v>
      </c>
      <c r="D123" s="416"/>
      <c r="E123" s="416"/>
      <c r="F123" s="225"/>
      <c r="G123" s="225"/>
      <c r="H123" s="225"/>
      <c r="I123" s="225"/>
      <c r="J123" s="226">
        <v>411.71</v>
      </c>
      <c r="K123" s="225"/>
      <c r="L123" s="226">
        <v>2.88</v>
      </c>
      <c r="M123" s="225" t="s">
        <v>597</v>
      </c>
      <c r="N123" s="227">
        <v>70</v>
      </c>
      <c r="V123" s="215"/>
      <c r="W123" s="221"/>
      <c r="Y123" s="186" t="s">
        <v>624</v>
      </c>
      <c r="AB123" s="221"/>
    </row>
    <row r="124" spans="1:28" s="180" customFormat="1" ht="12" x14ac:dyDescent="0.2">
      <c r="A124" s="223"/>
      <c r="B124" s="224" t="s">
        <v>62</v>
      </c>
      <c r="C124" s="416" t="s">
        <v>639</v>
      </c>
      <c r="D124" s="416"/>
      <c r="E124" s="416"/>
      <c r="F124" s="225"/>
      <c r="G124" s="225"/>
      <c r="H124" s="225"/>
      <c r="I124" s="225"/>
      <c r="J124" s="226">
        <v>26.46</v>
      </c>
      <c r="K124" s="225"/>
      <c r="L124" s="226">
        <v>0.19</v>
      </c>
      <c r="M124" s="225" t="s">
        <v>640</v>
      </c>
      <c r="N124" s="227">
        <v>1</v>
      </c>
      <c r="V124" s="215"/>
      <c r="W124" s="221"/>
      <c r="Y124" s="186" t="s">
        <v>639</v>
      </c>
      <c r="AB124" s="221"/>
    </row>
    <row r="125" spans="1:28" s="180" customFormat="1" ht="12" x14ac:dyDescent="0.2">
      <c r="A125" s="223"/>
      <c r="B125" s="224"/>
      <c r="C125" s="416" t="s">
        <v>598</v>
      </c>
      <c r="D125" s="416"/>
      <c r="E125" s="416"/>
      <c r="F125" s="225" t="s">
        <v>599</v>
      </c>
      <c r="G125" s="225" t="s">
        <v>685</v>
      </c>
      <c r="H125" s="225"/>
      <c r="I125" s="225" t="s">
        <v>686</v>
      </c>
      <c r="J125" s="226"/>
      <c r="K125" s="225"/>
      <c r="L125" s="226"/>
      <c r="M125" s="225"/>
      <c r="N125" s="227"/>
      <c r="V125" s="215"/>
      <c r="W125" s="221"/>
      <c r="Z125" s="186" t="s">
        <v>598</v>
      </c>
      <c r="AB125" s="221"/>
    </row>
    <row r="126" spans="1:28" s="180" customFormat="1" ht="12" x14ac:dyDescent="0.2">
      <c r="A126" s="223"/>
      <c r="B126" s="224"/>
      <c r="C126" s="416" t="s">
        <v>625</v>
      </c>
      <c r="D126" s="416"/>
      <c r="E126" s="416"/>
      <c r="F126" s="225" t="s">
        <v>599</v>
      </c>
      <c r="G126" s="225" t="s">
        <v>687</v>
      </c>
      <c r="H126" s="225"/>
      <c r="I126" s="225" t="s">
        <v>688</v>
      </c>
      <c r="J126" s="226"/>
      <c r="K126" s="225"/>
      <c r="L126" s="226"/>
      <c r="M126" s="225"/>
      <c r="N126" s="227"/>
      <c r="V126" s="215"/>
      <c r="W126" s="221"/>
      <c r="Z126" s="186" t="s">
        <v>625</v>
      </c>
      <c r="AB126" s="221"/>
    </row>
    <row r="127" spans="1:28" s="180" customFormat="1" ht="12" x14ac:dyDescent="0.2">
      <c r="A127" s="223"/>
      <c r="B127" s="224"/>
      <c r="C127" s="420" t="s">
        <v>602</v>
      </c>
      <c r="D127" s="420"/>
      <c r="E127" s="420"/>
      <c r="F127" s="228"/>
      <c r="G127" s="228"/>
      <c r="H127" s="228"/>
      <c r="I127" s="228"/>
      <c r="J127" s="229">
        <v>5399.38</v>
      </c>
      <c r="K127" s="228"/>
      <c r="L127" s="229">
        <v>37.799999999999997</v>
      </c>
      <c r="M127" s="228"/>
      <c r="N127" s="230"/>
      <c r="V127" s="215"/>
      <c r="W127" s="221"/>
      <c r="AA127" s="186" t="s">
        <v>602</v>
      </c>
      <c r="AB127" s="221"/>
    </row>
    <row r="128" spans="1:28" s="180" customFormat="1" ht="12" x14ac:dyDescent="0.2">
      <c r="A128" s="223"/>
      <c r="B128" s="224"/>
      <c r="C128" s="416" t="s">
        <v>603</v>
      </c>
      <c r="D128" s="416"/>
      <c r="E128" s="416"/>
      <c r="F128" s="225"/>
      <c r="G128" s="225"/>
      <c r="H128" s="225"/>
      <c r="I128" s="225"/>
      <c r="J128" s="226"/>
      <c r="K128" s="225"/>
      <c r="L128" s="226">
        <v>17.510000000000002</v>
      </c>
      <c r="M128" s="225"/>
      <c r="N128" s="227">
        <v>425</v>
      </c>
      <c r="V128" s="215"/>
      <c r="W128" s="221"/>
      <c r="Z128" s="186" t="s">
        <v>603</v>
      </c>
      <c r="AB128" s="221"/>
    </row>
    <row r="129" spans="1:28" s="180" customFormat="1" ht="22.5" x14ac:dyDescent="0.2">
      <c r="A129" s="223"/>
      <c r="B129" s="224" t="s">
        <v>689</v>
      </c>
      <c r="C129" s="416" t="s">
        <v>690</v>
      </c>
      <c r="D129" s="416"/>
      <c r="E129" s="416"/>
      <c r="F129" s="225" t="s">
        <v>606</v>
      </c>
      <c r="G129" s="225" t="s">
        <v>691</v>
      </c>
      <c r="H129" s="225"/>
      <c r="I129" s="225" t="s">
        <v>691</v>
      </c>
      <c r="J129" s="226"/>
      <c r="K129" s="225"/>
      <c r="L129" s="226">
        <v>20.49</v>
      </c>
      <c r="M129" s="225"/>
      <c r="N129" s="227">
        <v>497</v>
      </c>
      <c r="V129" s="215"/>
      <c r="W129" s="221"/>
      <c r="Z129" s="186" t="s">
        <v>690</v>
      </c>
      <c r="AB129" s="221"/>
    </row>
    <row r="130" spans="1:28" s="180" customFormat="1" ht="22.5" x14ac:dyDescent="0.2">
      <c r="A130" s="223"/>
      <c r="B130" s="224" t="s">
        <v>692</v>
      </c>
      <c r="C130" s="416" t="s">
        <v>693</v>
      </c>
      <c r="D130" s="416"/>
      <c r="E130" s="416"/>
      <c r="F130" s="225" t="s">
        <v>606</v>
      </c>
      <c r="G130" s="225" t="s">
        <v>694</v>
      </c>
      <c r="H130" s="225" t="s">
        <v>611</v>
      </c>
      <c r="I130" s="225" t="s">
        <v>611</v>
      </c>
      <c r="J130" s="226"/>
      <c r="K130" s="225"/>
      <c r="L130" s="226"/>
      <c r="M130" s="225"/>
      <c r="N130" s="227"/>
      <c r="V130" s="215"/>
      <c r="W130" s="221"/>
      <c r="Z130" s="186" t="s">
        <v>693</v>
      </c>
      <c r="AB130" s="221"/>
    </row>
    <row r="131" spans="1:28" s="180" customFormat="1" ht="12" x14ac:dyDescent="0.2">
      <c r="A131" s="231"/>
      <c r="B131" s="232"/>
      <c r="C131" s="419" t="s">
        <v>612</v>
      </c>
      <c r="D131" s="419"/>
      <c r="E131" s="419"/>
      <c r="F131" s="218"/>
      <c r="G131" s="218"/>
      <c r="H131" s="218"/>
      <c r="I131" s="218"/>
      <c r="J131" s="219"/>
      <c r="K131" s="218"/>
      <c r="L131" s="219">
        <v>58.29</v>
      </c>
      <c r="M131" s="228"/>
      <c r="N131" s="220">
        <v>1031</v>
      </c>
      <c r="V131" s="215"/>
      <c r="W131" s="221"/>
      <c r="AB131" s="221" t="s">
        <v>612</v>
      </c>
    </row>
    <row r="132" spans="1:28" s="180" customFormat="1" ht="32.25" x14ac:dyDescent="0.2">
      <c r="A132" s="216" t="s">
        <v>436</v>
      </c>
      <c r="B132" s="217" t="s">
        <v>695</v>
      </c>
      <c r="C132" s="419" t="s">
        <v>696</v>
      </c>
      <c r="D132" s="419"/>
      <c r="E132" s="419"/>
      <c r="F132" s="218" t="s">
        <v>636</v>
      </c>
      <c r="G132" s="218"/>
      <c r="H132" s="218"/>
      <c r="I132" s="218" t="s">
        <v>697</v>
      </c>
      <c r="J132" s="219"/>
      <c r="K132" s="218"/>
      <c r="L132" s="219"/>
      <c r="M132" s="218"/>
      <c r="N132" s="220"/>
      <c r="V132" s="215"/>
      <c r="W132" s="221" t="s">
        <v>696</v>
      </c>
      <c r="AB132" s="221"/>
    </row>
    <row r="133" spans="1:28" s="180" customFormat="1" ht="12" x14ac:dyDescent="0.2">
      <c r="A133" s="222"/>
      <c r="B133" s="193"/>
      <c r="C133" s="416" t="s">
        <v>698</v>
      </c>
      <c r="D133" s="416"/>
      <c r="E133" s="416"/>
      <c r="F133" s="416"/>
      <c r="G133" s="416"/>
      <c r="H133" s="416"/>
      <c r="I133" s="416"/>
      <c r="J133" s="416"/>
      <c r="K133" s="416"/>
      <c r="L133" s="416"/>
      <c r="M133" s="416"/>
      <c r="N133" s="421"/>
      <c r="V133" s="215"/>
      <c r="W133" s="221"/>
      <c r="X133" s="186" t="s">
        <v>698</v>
      </c>
      <c r="AB133" s="221"/>
    </row>
    <row r="134" spans="1:28" s="180" customFormat="1" ht="12" x14ac:dyDescent="0.2">
      <c r="A134" s="223"/>
      <c r="B134" s="224" t="s">
        <v>65</v>
      </c>
      <c r="C134" s="416" t="s">
        <v>596</v>
      </c>
      <c r="D134" s="416"/>
      <c r="E134" s="416"/>
      <c r="F134" s="225"/>
      <c r="G134" s="225"/>
      <c r="H134" s="225"/>
      <c r="I134" s="225"/>
      <c r="J134" s="226">
        <v>694.1</v>
      </c>
      <c r="K134" s="225"/>
      <c r="L134" s="226">
        <v>13.88</v>
      </c>
      <c r="M134" s="225" t="s">
        <v>597</v>
      </c>
      <c r="N134" s="227">
        <v>337</v>
      </c>
      <c r="V134" s="215"/>
      <c r="W134" s="221"/>
      <c r="Y134" s="186" t="s">
        <v>596</v>
      </c>
      <c r="AB134" s="221"/>
    </row>
    <row r="135" spans="1:28" s="180" customFormat="1" ht="12" x14ac:dyDescent="0.2">
      <c r="A135" s="223"/>
      <c r="B135" s="224" t="s">
        <v>64</v>
      </c>
      <c r="C135" s="416" t="s">
        <v>622</v>
      </c>
      <c r="D135" s="416"/>
      <c r="E135" s="416"/>
      <c r="F135" s="225"/>
      <c r="G135" s="225"/>
      <c r="H135" s="225"/>
      <c r="I135" s="225"/>
      <c r="J135" s="226">
        <v>315.10000000000002</v>
      </c>
      <c r="K135" s="225"/>
      <c r="L135" s="226">
        <v>6.3</v>
      </c>
      <c r="M135" s="225" t="s">
        <v>623</v>
      </c>
      <c r="N135" s="227">
        <v>49</v>
      </c>
      <c r="V135" s="215"/>
      <c r="W135" s="221"/>
      <c r="Y135" s="186" t="s">
        <v>622</v>
      </c>
      <c r="AB135" s="221"/>
    </row>
    <row r="136" spans="1:28" s="180" customFormat="1" ht="12" x14ac:dyDescent="0.2">
      <c r="A136" s="223"/>
      <c r="B136" s="224" t="s">
        <v>63</v>
      </c>
      <c r="C136" s="416" t="s">
        <v>624</v>
      </c>
      <c r="D136" s="416"/>
      <c r="E136" s="416"/>
      <c r="F136" s="225"/>
      <c r="G136" s="225"/>
      <c r="H136" s="225"/>
      <c r="I136" s="225"/>
      <c r="J136" s="226">
        <v>37.909999999999997</v>
      </c>
      <c r="K136" s="225"/>
      <c r="L136" s="226">
        <v>0.76</v>
      </c>
      <c r="M136" s="225" t="s">
        <v>597</v>
      </c>
      <c r="N136" s="227">
        <v>18</v>
      </c>
      <c r="V136" s="215"/>
      <c r="W136" s="221"/>
      <c r="Y136" s="186" t="s">
        <v>624</v>
      </c>
      <c r="AB136" s="221"/>
    </row>
    <row r="137" spans="1:28" s="180" customFormat="1" ht="12" x14ac:dyDescent="0.2">
      <c r="A137" s="223"/>
      <c r="B137" s="224" t="s">
        <v>62</v>
      </c>
      <c r="C137" s="416" t="s">
        <v>639</v>
      </c>
      <c r="D137" s="416"/>
      <c r="E137" s="416"/>
      <c r="F137" s="225"/>
      <c r="G137" s="225"/>
      <c r="H137" s="225"/>
      <c r="I137" s="225"/>
      <c r="J137" s="226">
        <v>375.22</v>
      </c>
      <c r="K137" s="225"/>
      <c r="L137" s="226">
        <v>7.5</v>
      </c>
      <c r="M137" s="225" t="s">
        <v>640</v>
      </c>
      <c r="N137" s="227">
        <v>27</v>
      </c>
      <c r="V137" s="215"/>
      <c r="W137" s="221"/>
      <c r="Y137" s="186" t="s">
        <v>639</v>
      </c>
      <c r="AB137" s="221"/>
    </row>
    <row r="138" spans="1:28" s="180" customFormat="1" ht="12" x14ac:dyDescent="0.2">
      <c r="A138" s="223"/>
      <c r="B138" s="224"/>
      <c r="C138" s="416" t="s">
        <v>598</v>
      </c>
      <c r="D138" s="416"/>
      <c r="E138" s="416"/>
      <c r="F138" s="225" t="s">
        <v>599</v>
      </c>
      <c r="G138" s="225" t="s">
        <v>699</v>
      </c>
      <c r="H138" s="225"/>
      <c r="I138" s="225" t="s">
        <v>700</v>
      </c>
      <c r="J138" s="226"/>
      <c r="K138" s="225"/>
      <c r="L138" s="226"/>
      <c r="M138" s="225"/>
      <c r="N138" s="227"/>
      <c r="V138" s="215"/>
      <c r="W138" s="221"/>
      <c r="Z138" s="186" t="s">
        <v>598</v>
      </c>
      <c r="AB138" s="221"/>
    </row>
    <row r="139" spans="1:28" s="180" customFormat="1" ht="12" x14ac:dyDescent="0.2">
      <c r="A139" s="223"/>
      <c r="B139" s="224"/>
      <c r="C139" s="416" t="s">
        <v>625</v>
      </c>
      <c r="D139" s="416"/>
      <c r="E139" s="416"/>
      <c r="F139" s="225" t="s">
        <v>599</v>
      </c>
      <c r="G139" s="225" t="s">
        <v>701</v>
      </c>
      <c r="H139" s="225"/>
      <c r="I139" s="225" t="s">
        <v>702</v>
      </c>
      <c r="J139" s="226"/>
      <c r="K139" s="225"/>
      <c r="L139" s="226"/>
      <c r="M139" s="225"/>
      <c r="N139" s="227"/>
      <c r="V139" s="215"/>
      <c r="W139" s="221"/>
      <c r="Z139" s="186" t="s">
        <v>625</v>
      </c>
      <c r="AB139" s="221"/>
    </row>
    <row r="140" spans="1:28" s="180" customFormat="1" ht="12" x14ac:dyDescent="0.2">
      <c r="A140" s="223"/>
      <c r="B140" s="224"/>
      <c r="C140" s="420" t="s">
        <v>602</v>
      </c>
      <c r="D140" s="420"/>
      <c r="E140" s="420"/>
      <c r="F140" s="228"/>
      <c r="G140" s="228"/>
      <c r="H140" s="228"/>
      <c r="I140" s="228"/>
      <c r="J140" s="229">
        <v>1384.42</v>
      </c>
      <c r="K140" s="228"/>
      <c r="L140" s="229">
        <v>27.68</v>
      </c>
      <c r="M140" s="228"/>
      <c r="N140" s="230"/>
      <c r="V140" s="215"/>
      <c r="W140" s="221"/>
      <c r="AA140" s="186" t="s">
        <v>602</v>
      </c>
      <c r="AB140" s="221"/>
    </row>
    <row r="141" spans="1:28" s="180" customFormat="1" ht="12" x14ac:dyDescent="0.2">
      <c r="A141" s="223"/>
      <c r="B141" s="224"/>
      <c r="C141" s="416" t="s">
        <v>603</v>
      </c>
      <c r="D141" s="416"/>
      <c r="E141" s="416"/>
      <c r="F141" s="225"/>
      <c r="G141" s="225"/>
      <c r="H141" s="225"/>
      <c r="I141" s="225"/>
      <c r="J141" s="226"/>
      <c r="K141" s="225"/>
      <c r="L141" s="226">
        <v>14.64</v>
      </c>
      <c r="M141" s="225"/>
      <c r="N141" s="227">
        <v>355</v>
      </c>
      <c r="V141" s="215"/>
      <c r="W141" s="221"/>
      <c r="Z141" s="186" t="s">
        <v>603</v>
      </c>
      <c r="AB141" s="221"/>
    </row>
    <row r="142" spans="1:28" s="180" customFormat="1" ht="22.5" x14ac:dyDescent="0.2">
      <c r="A142" s="223"/>
      <c r="B142" s="224" t="s">
        <v>645</v>
      </c>
      <c r="C142" s="416" t="s">
        <v>646</v>
      </c>
      <c r="D142" s="416"/>
      <c r="E142" s="416"/>
      <c r="F142" s="225" t="s">
        <v>606</v>
      </c>
      <c r="G142" s="225" t="s">
        <v>647</v>
      </c>
      <c r="H142" s="225"/>
      <c r="I142" s="225" t="s">
        <v>647</v>
      </c>
      <c r="J142" s="226"/>
      <c r="K142" s="225"/>
      <c r="L142" s="226">
        <v>14.2</v>
      </c>
      <c r="M142" s="225"/>
      <c r="N142" s="227">
        <v>344</v>
      </c>
      <c r="V142" s="215"/>
      <c r="W142" s="221"/>
      <c r="Z142" s="186" t="s">
        <v>646</v>
      </c>
      <c r="AB142" s="221"/>
    </row>
    <row r="143" spans="1:28" s="180" customFormat="1" ht="22.5" x14ac:dyDescent="0.2">
      <c r="A143" s="223"/>
      <c r="B143" s="224" t="s">
        <v>648</v>
      </c>
      <c r="C143" s="416" t="s">
        <v>649</v>
      </c>
      <c r="D143" s="416"/>
      <c r="E143" s="416"/>
      <c r="F143" s="225" t="s">
        <v>606</v>
      </c>
      <c r="G143" s="225" t="s">
        <v>650</v>
      </c>
      <c r="H143" s="225" t="s">
        <v>611</v>
      </c>
      <c r="I143" s="225" t="s">
        <v>611</v>
      </c>
      <c r="J143" s="226"/>
      <c r="K143" s="225"/>
      <c r="L143" s="226"/>
      <c r="M143" s="225"/>
      <c r="N143" s="227"/>
      <c r="V143" s="215"/>
      <c r="W143" s="221"/>
      <c r="Z143" s="186" t="s">
        <v>649</v>
      </c>
      <c r="AB143" s="221"/>
    </row>
    <row r="144" spans="1:28" s="180" customFormat="1" ht="12" x14ac:dyDescent="0.2">
      <c r="A144" s="231"/>
      <c r="B144" s="232"/>
      <c r="C144" s="419" t="s">
        <v>612</v>
      </c>
      <c r="D144" s="419"/>
      <c r="E144" s="419"/>
      <c r="F144" s="218"/>
      <c r="G144" s="218"/>
      <c r="H144" s="218"/>
      <c r="I144" s="218"/>
      <c r="J144" s="219"/>
      <c r="K144" s="218"/>
      <c r="L144" s="219">
        <v>41.88</v>
      </c>
      <c r="M144" s="228"/>
      <c r="N144" s="220">
        <v>757</v>
      </c>
      <c r="V144" s="215"/>
      <c r="W144" s="221"/>
      <c r="AB144" s="221" t="s">
        <v>612</v>
      </c>
    </row>
    <row r="145" spans="1:28" s="180" customFormat="1" ht="21.75" x14ac:dyDescent="0.2">
      <c r="A145" s="216" t="s">
        <v>448</v>
      </c>
      <c r="B145" s="217" t="s">
        <v>703</v>
      </c>
      <c r="C145" s="419" t="s">
        <v>704</v>
      </c>
      <c r="D145" s="419"/>
      <c r="E145" s="419"/>
      <c r="F145" s="218" t="s">
        <v>705</v>
      </c>
      <c r="G145" s="218"/>
      <c r="H145" s="218"/>
      <c r="I145" s="218" t="s">
        <v>73</v>
      </c>
      <c r="J145" s="219">
        <v>46.31</v>
      </c>
      <c r="K145" s="218"/>
      <c r="L145" s="219">
        <v>416.79</v>
      </c>
      <c r="M145" s="218" t="s">
        <v>640</v>
      </c>
      <c r="N145" s="220">
        <v>1517</v>
      </c>
      <c r="V145" s="215"/>
      <c r="W145" s="221" t="s">
        <v>704</v>
      </c>
      <c r="AB145" s="221"/>
    </row>
    <row r="146" spans="1:28" s="180" customFormat="1" ht="12" x14ac:dyDescent="0.2">
      <c r="A146" s="231"/>
      <c r="B146" s="232"/>
      <c r="C146" s="191" t="s">
        <v>706</v>
      </c>
      <c r="D146" s="233"/>
      <c r="E146" s="233"/>
      <c r="F146" s="234"/>
      <c r="G146" s="234"/>
      <c r="H146" s="234"/>
      <c r="I146" s="234"/>
      <c r="J146" s="235"/>
      <c r="K146" s="234"/>
      <c r="L146" s="235"/>
      <c r="M146" s="236"/>
      <c r="N146" s="237"/>
      <c r="V146" s="215"/>
      <c r="W146" s="221"/>
      <c r="AB146" s="221"/>
    </row>
    <row r="147" spans="1:28" s="180" customFormat="1" ht="32.25" x14ac:dyDescent="0.2">
      <c r="A147" s="216" t="s">
        <v>73</v>
      </c>
      <c r="B147" s="217" t="s">
        <v>707</v>
      </c>
      <c r="C147" s="419" t="s">
        <v>708</v>
      </c>
      <c r="D147" s="419"/>
      <c r="E147" s="419"/>
      <c r="F147" s="218" t="s">
        <v>636</v>
      </c>
      <c r="G147" s="218"/>
      <c r="H147" s="218"/>
      <c r="I147" s="218" t="s">
        <v>73</v>
      </c>
      <c r="J147" s="219"/>
      <c r="K147" s="218"/>
      <c r="L147" s="219"/>
      <c r="M147" s="218"/>
      <c r="N147" s="220"/>
      <c r="V147" s="215"/>
      <c r="W147" s="221" t="s">
        <v>708</v>
      </c>
      <c r="AB147" s="221"/>
    </row>
    <row r="148" spans="1:28" s="180" customFormat="1" ht="12" x14ac:dyDescent="0.2">
      <c r="A148" s="223"/>
      <c r="B148" s="224" t="s">
        <v>65</v>
      </c>
      <c r="C148" s="416" t="s">
        <v>596</v>
      </c>
      <c r="D148" s="416"/>
      <c r="E148" s="416"/>
      <c r="F148" s="225"/>
      <c r="G148" s="225"/>
      <c r="H148" s="225"/>
      <c r="I148" s="225"/>
      <c r="J148" s="226">
        <v>93.25</v>
      </c>
      <c r="K148" s="225"/>
      <c r="L148" s="226">
        <v>839.25</v>
      </c>
      <c r="M148" s="225" t="s">
        <v>597</v>
      </c>
      <c r="N148" s="227">
        <v>20360</v>
      </c>
      <c r="V148" s="215"/>
      <c r="W148" s="221"/>
      <c r="Y148" s="186" t="s">
        <v>596</v>
      </c>
      <c r="AB148" s="221"/>
    </row>
    <row r="149" spans="1:28" s="180" customFormat="1" ht="12" x14ac:dyDescent="0.2">
      <c r="A149" s="223"/>
      <c r="B149" s="224" t="s">
        <v>64</v>
      </c>
      <c r="C149" s="416" t="s">
        <v>622</v>
      </c>
      <c r="D149" s="416"/>
      <c r="E149" s="416"/>
      <c r="F149" s="225"/>
      <c r="G149" s="225"/>
      <c r="H149" s="225"/>
      <c r="I149" s="225"/>
      <c r="J149" s="226">
        <v>46.25</v>
      </c>
      <c r="K149" s="225"/>
      <c r="L149" s="226">
        <v>416.25</v>
      </c>
      <c r="M149" s="225" t="s">
        <v>623</v>
      </c>
      <c r="N149" s="227">
        <v>3222</v>
      </c>
      <c r="V149" s="215"/>
      <c r="W149" s="221"/>
      <c r="Y149" s="186" t="s">
        <v>622</v>
      </c>
      <c r="AB149" s="221"/>
    </row>
    <row r="150" spans="1:28" s="180" customFormat="1" ht="12" x14ac:dyDescent="0.2">
      <c r="A150" s="223"/>
      <c r="B150" s="224" t="s">
        <v>63</v>
      </c>
      <c r="C150" s="416" t="s">
        <v>624</v>
      </c>
      <c r="D150" s="416"/>
      <c r="E150" s="416"/>
      <c r="F150" s="225"/>
      <c r="G150" s="225"/>
      <c r="H150" s="225"/>
      <c r="I150" s="225"/>
      <c r="J150" s="226">
        <v>5.0199999999999996</v>
      </c>
      <c r="K150" s="225"/>
      <c r="L150" s="226">
        <v>45.18</v>
      </c>
      <c r="M150" s="225" t="s">
        <v>597</v>
      </c>
      <c r="N150" s="227">
        <v>1096</v>
      </c>
      <c r="V150" s="215"/>
      <c r="W150" s="221"/>
      <c r="Y150" s="186" t="s">
        <v>624</v>
      </c>
      <c r="AB150" s="221"/>
    </row>
    <row r="151" spans="1:28" s="180" customFormat="1" ht="12" x14ac:dyDescent="0.2">
      <c r="A151" s="223"/>
      <c r="B151" s="224" t="s">
        <v>62</v>
      </c>
      <c r="C151" s="416" t="s">
        <v>639</v>
      </c>
      <c r="D151" s="416"/>
      <c r="E151" s="416"/>
      <c r="F151" s="225"/>
      <c r="G151" s="225"/>
      <c r="H151" s="225"/>
      <c r="I151" s="225"/>
      <c r="J151" s="226">
        <v>37.03</v>
      </c>
      <c r="K151" s="225"/>
      <c r="L151" s="226">
        <v>333.27</v>
      </c>
      <c r="M151" s="225" t="s">
        <v>640</v>
      </c>
      <c r="N151" s="227">
        <v>1213</v>
      </c>
      <c r="V151" s="215"/>
      <c r="W151" s="221"/>
      <c r="Y151" s="186" t="s">
        <v>639</v>
      </c>
      <c r="AB151" s="221"/>
    </row>
    <row r="152" spans="1:28" s="180" customFormat="1" ht="12" x14ac:dyDescent="0.2">
      <c r="A152" s="223"/>
      <c r="B152" s="224"/>
      <c r="C152" s="416" t="s">
        <v>598</v>
      </c>
      <c r="D152" s="416"/>
      <c r="E152" s="416"/>
      <c r="F152" s="225" t="s">
        <v>599</v>
      </c>
      <c r="G152" s="225" t="s">
        <v>709</v>
      </c>
      <c r="H152" s="225"/>
      <c r="I152" s="225" t="s">
        <v>710</v>
      </c>
      <c r="J152" s="226"/>
      <c r="K152" s="225"/>
      <c r="L152" s="226"/>
      <c r="M152" s="225"/>
      <c r="N152" s="227"/>
      <c r="V152" s="215"/>
      <c r="W152" s="221"/>
      <c r="Z152" s="186" t="s">
        <v>598</v>
      </c>
      <c r="AB152" s="221"/>
    </row>
    <row r="153" spans="1:28" s="180" customFormat="1" ht="12" x14ac:dyDescent="0.2">
      <c r="A153" s="223"/>
      <c r="B153" s="224"/>
      <c r="C153" s="416" t="s">
        <v>625</v>
      </c>
      <c r="D153" s="416"/>
      <c r="E153" s="416"/>
      <c r="F153" s="225" t="s">
        <v>599</v>
      </c>
      <c r="G153" s="225" t="s">
        <v>679</v>
      </c>
      <c r="H153" s="225"/>
      <c r="I153" s="225" t="s">
        <v>711</v>
      </c>
      <c r="J153" s="226"/>
      <c r="K153" s="225"/>
      <c r="L153" s="226"/>
      <c r="M153" s="225"/>
      <c r="N153" s="227"/>
      <c r="V153" s="215"/>
      <c r="W153" s="221"/>
      <c r="Z153" s="186" t="s">
        <v>625</v>
      </c>
      <c r="AB153" s="221"/>
    </row>
    <row r="154" spans="1:28" s="180" customFormat="1" ht="12" x14ac:dyDescent="0.2">
      <c r="A154" s="223"/>
      <c r="B154" s="224"/>
      <c r="C154" s="420" t="s">
        <v>602</v>
      </c>
      <c r="D154" s="420"/>
      <c r="E154" s="420"/>
      <c r="F154" s="228"/>
      <c r="G154" s="228"/>
      <c r="H154" s="228"/>
      <c r="I154" s="228"/>
      <c r="J154" s="229">
        <v>176.53</v>
      </c>
      <c r="K154" s="228"/>
      <c r="L154" s="229">
        <v>1588.77</v>
      </c>
      <c r="M154" s="228"/>
      <c r="N154" s="230"/>
      <c r="V154" s="215"/>
      <c r="W154" s="221"/>
      <c r="AA154" s="186" t="s">
        <v>602</v>
      </c>
      <c r="AB154" s="221"/>
    </row>
    <row r="155" spans="1:28" s="180" customFormat="1" ht="12" x14ac:dyDescent="0.2">
      <c r="A155" s="223"/>
      <c r="B155" s="224"/>
      <c r="C155" s="416" t="s">
        <v>603</v>
      </c>
      <c r="D155" s="416"/>
      <c r="E155" s="416"/>
      <c r="F155" s="225"/>
      <c r="G155" s="225"/>
      <c r="H155" s="225"/>
      <c r="I155" s="225"/>
      <c r="J155" s="226"/>
      <c r="K155" s="225"/>
      <c r="L155" s="226">
        <v>884.43</v>
      </c>
      <c r="M155" s="225"/>
      <c r="N155" s="227">
        <v>21456</v>
      </c>
      <c r="V155" s="215"/>
      <c r="W155" s="221"/>
      <c r="Z155" s="186" t="s">
        <v>603</v>
      </c>
      <c r="AB155" s="221"/>
    </row>
    <row r="156" spans="1:28" s="180" customFormat="1" ht="22.5" x14ac:dyDescent="0.2">
      <c r="A156" s="223"/>
      <c r="B156" s="224" t="s">
        <v>645</v>
      </c>
      <c r="C156" s="416" t="s">
        <v>646</v>
      </c>
      <c r="D156" s="416"/>
      <c r="E156" s="416"/>
      <c r="F156" s="225" t="s">
        <v>606</v>
      </c>
      <c r="G156" s="225" t="s">
        <v>647</v>
      </c>
      <c r="H156" s="225"/>
      <c r="I156" s="225" t="s">
        <v>647</v>
      </c>
      <c r="J156" s="226"/>
      <c r="K156" s="225"/>
      <c r="L156" s="226">
        <v>857.9</v>
      </c>
      <c r="M156" s="225"/>
      <c r="N156" s="227">
        <v>20812</v>
      </c>
      <c r="V156" s="215"/>
      <c r="W156" s="221"/>
      <c r="Z156" s="186" t="s">
        <v>646</v>
      </c>
      <c r="AB156" s="221"/>
    </row>
    <row r="157" spans="1:28" s="180" customFormat="1" ht="22.5" x14ac:dyDescent="0.2">
      <c r="A157" s="223"/>
      <c r="B157" s="224" t="s">
        <v>648</v>
      </c>
      <c r="C157" s="416" t="s">
        <v>649</v>
      </c>
      <c r="D157" s="416"/>
      <c r="E157" s="416"/>
      <c r="F157" s="225" t="s">
        <v>606</v>
      </c>
      <c r="G157" s="225" t="s">
        <v>650</v>
      </c>
      <c r="H157" s="225" t="s">
        <v>611</v>
      </c>
      <c r="I157" s="225" t="s">
        <v>611</v>
      </c>
      <c r="J157" s="226"/>
      <c r="K157" s="225"/>
      <c r="L157" s="226"/>
      <c r="M157" s="225"/>
      <c r="N157" s="227"/>
      <c r="V157" s="215"/>
      <c r="W157" s="221"/>
      <c r="Z157" s="186" t="s">
        <v>649</v>
      </c>
      <c r="AB157" s="221"/>
    </row>
    <row r="158" spans="1:28" s="180" customFormat="1" ht="12" x14ac:dyDescent="0.2">
      <c r="A158" s="231"/>
      <c r="B158" s="232"/>
      <c r="C158" s="419" t="s">
        <v>612</v>
      </c>
      <c r="D158" s="419"/>
      <c r="E158" s="419"/>
      <c r="F158" s="218"/>
      <c r="G158" s="218"/>
      <c r="H158" s="218"/>
      <c r="I158" s="218"/>
      <c r="J158" s="219"/>
      <c r="K158" s="218"/>
      <c r="L158" s="219">
        <v>2446.67</v>
      </c>
      <c r="M158" s="228"/>
      <c r="N158" s="220">
        <v>45607</v>
      </c>
      <c r="V158" s="215"/>
      <c r="W158" s="221"/>
      <c r="AB158" s="221" t="s">
        <v>612</v>
      </c>
    </row>
    <row r="159" spans="1:28" s="180" customFormat="1" ht="21" x14ac:dyDescent="0.2">
      <c r="A159" s="216" t="s">
        <v>432</v>
      </c>
      <c r="B159" s="217" t="s">
        <v>712</v>
      </c>
      <c r="C159" s="419" t="s">
        <v>713</v>
      </c>
      <c r="D159" s="419"/>
      <c r="E159" s="419"/>
      <c r="F159" s="218" t="s">
        <v>705</v>
      </c>
      <c r="G159" s="218"/>
      <c r="H159" s="218"/>
      <c r="I159" s="218" t="s">
        <v>714</v>
      </c>
      <c r="J159" s="219">
        <v>391.5</v>
      </c>
      <c r="K159" s="218"/>
      <c r="L159" s="219">
        <v>31836.26</v>
      </c>
      <c r="M159" s="218" t="s">
        <v>640</v>
      </c>
      <c r="N159" s="220">
        <v>115884</v>
      </c>
      <c r="V159" s="215"/>
      <c r="W159" s="221" t="s">
        <v>713</v>
      </c>
      <c r="AB159" s="221"/>
    </row>
    <row r="160" spans="1:28" s="180" customFormat="1" ht="12" x14ac:dyDescent="0.2">
      <c r="A160" s="231"/>
      <c r="B160" s="232"/>
      <c r="C160" s="191" t="s">
        <v>715</v>
      </c>
      <c r="D160" s="233"/>
      <c r="E160" s="233"/>
      <c r="F160" s="234"/>
      <c r="G160" s="234"/>
      <c r="H160" s="234"/>
      <c r="I160" s="234"/>
      <c r="J160" s="235"/>
      <c r="K160" s="234"/>
      <c r="L160" s="235"/>
      <c r="M160" s="236"/>
      <c r="N160" s="237"/>
      <c r="V160" s="215"/>
      <c r="W160" s="221"/>
      <c r="AB160" s="221"/>
    </row>
    <row r="161" spans="1:28" s="180" customFormat="1" ht="21.75" x14ac:dyDescent="0.2">
      <c r="A161" s="216" t="s">
        <v>444</v>
      </c>
      <c r="B161" s="217" t="s">
        <v>716</v>
      </c>
      <c r="C161" s="419" t="s">
        <v>717</v>
      </c>
      <c r="D161" s="419"/>
      <c r="E161" s="419"/>
      <c r="F161" s="218" t="s">
        <v>718</v>
      </c>
      <c r="G161" s="218"/>
      <c r="H161" s="218"/>
      <c r="I161" s="218" t="s">
        <v>719</v>
      </c>
      <c r="J161" s="219"/>
      <c r="K161" s="218"/>
      <c r="L161" s="219"/>
      <c r="M161" s="218"/>
      <c r="N161" s="220"/>
      <c r="V161" s="215"/>
      <c r="W161" s="221" t="s">
        <v>717</v>
      </c>
      <c r="AB161" s="221"/>
    </row>
    <row r="162" spans="1:28" s="180" customFormat="1" ht="12" x14ac:dyDescent="0.2">
      <c r="A162" s="222"/>
      <c r="B162" s="193"/>
      <c r="C162" s="416" t="s">
        <v>720</v>
      </c>
      <c r="D162" s="416"/>
      <c r="E162" s="416"/>
      <c r="F162" s="416"/>
      <c r="G162" s="416"/>
      <c r="H162" s="416"/>
      <c r="I162" s="416"/>
      <c r="J162" s="416"/>
      <c r="K162" s="416"/>
      <c r="L162" s="416"/>
      <c r="M162" s="416"/>
      <c r="N162" s="421"/>
      <c r="V162" s="215"/>
      <c r="W162" s="221"/>
      <c r="X162" s="186" t="s">
        <v>720</v>
      </c>
      <c r="AB162" s="221"/>
    </row>
    <row r="163" spans="1:28" s="180" customFormat="1" ht="12" x14ac:dyDescent="0.2">
      <c r="A163" s="223"/>
      <c r="B163" s="224" t="s">
        <v>65</v>
      </c>
      <c r="C163" s="416" t="s">
        <v>596</v>
      </c>
      <c r="D163" s="416"/>
      <c r="E163" s="416"/>
      <c r="F163" s="225"/>
      <c r="G163" s="225"/>
      <c r="H163" s="225"/>
      <c r="I163" s="225"/>
      <c r="J163" s="226">
        <v>142.13</v>
      </c>
      <c r="K163" s="225"/>
      <c r="L163" s="226">
        <v>11.37</v>
      </c>
      <c r="M163" s="225" t="s">
        <v>597</v>
      </c>
      <c r="N163" s="227">
        <v>276</v>
      </c>
      <c r="V163" s="215"/>
      <c r="W163" s="221"/>
      <c r="Y163" s="186" t="s">
        <v>596</v>
      </c>
      <c r="AB163" s="221"/>
    </row>
    <row r="164" spans="1:28" s="180" customFormat="1" ht="12" x14ac:dyDescent="0.2">
      <c r="A164" s="223"/>
      <c r="B164" s="224" t="s">
        <v>62</v>
      </c>
      <c r="C164" s="416" t="s">
        <v>639</v>
      </c>
      <c r="D164" s="416"/>
      <c r="E164" s="416"/>
      <c r="F164" s="225"/>
      <c r="G164" s="225"/>
      <c r="H164" s="225"/>
      <c r="I164" s="225"/>
      <c r="J164" s="226">
        <v>2.84</v>
      </c>
      <c r="K164" s="225"/>
      <c r="L164" s="226">
        <v>0.23</v>
      </c>
      <c r="M164" s="225" t="s">
        <v>640</v>
      </c>
      <c r="N164" s="227">
        <v>1</v>
      </c>
      <c r="V164" s="215"/>
      <c r="W164" s="221"/>
      <c r="Y164" s="186" t="s">
        <v>639</v>
      </c>
      <c r="AB164" s="221"/>
    </row>
    <row r="165" spans="1:28" s="180" customFormat="1" ht="12" x14ac:dyDescent="0.2">
      <c r="A165" s="223"/>
      <c r="B165" s="224"/>
      <c r="C165" s="416" t="s">
        <v>598</v>
      </c>
      <c r="D165" s="416"/>
      <c r="E165" s="416"/>
      <c r="F165" s="225" t="s">
        <v>599</v>
      </c>
      <c r="G165" s="225" t="s">
        <v>721</v>
      </c>
      <c r="H165" s="225"/>
      <c r="I165" s="225" t="s">
        <v>722</v>
      </c>
      <c r="J165" s="226"/>
      <c r="K165" s="225"/>
      <c r="L165" s="226"/>
      <c r="M165" s="225"/>
      <c r="N165" s="227"/>
      <c r="V165" s="215"/>
      <c r="W165" s="221"/>
      <c r="Z165" s="186" t="s">
        <v>598</v>
      </c>
      <c r="AB165" s="221"/>
    </row>
    <row r="166" spans="1:28" s="180" customFormat="1" ht="12" x14ac:dyDescent="0.2">
      <c r="A166" s="223"/>
      <c r="B166" s="224"/>
      <c r="C166" s="420" t="s">
        <v>602</v>
      </c>
      <c r="D166" s="420"/>
      <c r="E166" s="420"/>
      <c r="F166" s="228"/>
      <c r="G166" s="228"/>
      <c r="H166" s="228"/>
      <c r="I166" s="228"/>
      <c r="J166" s="229">
        <v>144.97</v>
      </c>
      <c r="K166" s="228"/>
      <c r="L166" s="229">
        <v>11.6</v>
      </c>
      <c r="M166" s="228"/>
      <c r="N166" s="230"/>
      <c r="V166" s="215"/>
      <c r="W166" s="221"/>
      <c r="AA166" s="186" t="s">
        <v>602</v>
      </c>
      <c r="AB166" s="221"/>
    </row>
    <row r="167" spans="1:28" s="180" customFormat="1" ht="12" x14ac:dyDescent="0.2">
      <c r="A167" s="223"/>
      <c r="B167" s="224"/>
      <c r="C167" s="416" t="s">
        <v>603</v>
      </c>
      <c r="D167" s="416"/>
      <c r="E167" s="416"/>
      <c r="F167" s="225"/>
      <c r="G167" s="225"/>
      <c r="H167" s="225"/>
      <c r="I167" s="225"/>
      <c r="J167" s="226"/>
      <c r="K167" s="225"/>
      <c r="L167" s="226">
        <v>11.37</v>
      </c>
      <c r="M167" s="225"/>
      <c r="N167" s="227">
        <v>276</v>
      </c>
      <c r="V167" s="215"/>
      <c r="W167" s="221"/>
      <c r="Z167" s="186" t="s">
        <v>603</v>
      </c>
      <c r="AB167" s="221"/>
    </row>
    <row r="168" spans="1:28" s="180" customFormat="1" ht="22.5" x14ac:dyDescent="0.2">
      <c r="A168" s="223"/>
      <c r="B168" s="224" t="s">
        <v>645</v>
      </c>
      <c r="C168" s="416" t="s">
        <v>646</v>
      </c>
      <c r="D168" s="416"/>
      <c r="E168" s="416"/>
      <c r="F168" s="225" t="s">
        <v>606</v>
      </c>
      <c r="G168" s="225" t="s">
        <v>647</v>
      </c>
      <c r="H168" s="225"/>
      <c r="I168" s="225" t="s">
        <v>647</v>
      </c>
      <c r="J168" s="226"/>
      <c r="K168" s="225"/>
      <c r="L168" s="226">
        <v>11.03</v>
      </c>
      <c r="M168" s="225"/>
      <c r="N168" s="227">
        <v>268</v>
      </c>
      <c r="V168" s="215"/>
      <c r="W168" s="221"/>
      <c r="Z168" s="186" t="s">
        <v>646</v>
      </c>
      <c r="AB168" s="221"/>
    </row>
    <row r="169" spans="1:28" s="180" customFormat="1" ht="22.5" x14ac:dyDescent="0.2">
      <c r="A169" s="223"/>
      <c r="B169" s="224" t="s">
        <v>648</v>
      </c>
      <c r="C169" s="416" t="s">
        <v>649</v>
      </c>
      <c r="D169" s="416"/>
      <c r="E169" s="416"/>
      <c r="F169" s="225" t="s">
        <v>606</v>
      </c>
      <c r="G169" s="225" t="s">
        <v>650</v>
      </c>
      <c r="H169" s="225" t="s">
        <v>611</v>
      </c>
      <c r="I169" s="225" t="s">
        <v>611</v>
      </c>
      <c r="J169" s="226"/>
      <c r="K169" s="225"/>
      <c r="L169" s="226"/>
      <c r="M169" s="225"/>
      <c r="N169" s="227"/>
      <c r="V169" s="215"/>
      <c r="W169" s="221"/>
      <c r="Z169" s="186" t="s">
        <v>649</v>
      </c>
      <c r="AB169" s="221"/>
    </row>
    <row r="170" spans="1:28" s="180" customFormat="1" ht="12" x14ac:dyDescent="0.2">
      <c r="A170" s="231"/>
      <c r="B170" s="232"/>
      <c r="C170" s="419" t="s">
        <v>612</v>
      </c>
      <c r="D170" s="419"/>
      <c r="E170" s="419"/>
      <c r="F170" s="218"/>
      <c r="G170" s="218"/>
      <c r="H170" s="218"/>
      <c r="I170" s="218"/>
      <c r="J170" s="219"/>
      <c r="K170" s="218"/>
      <c r="L170" s="219">
        <v>22.63</v>
      </c>
      <c r="M170" s="228"/>
      <c r="N170" s="220">
        <v>545</v>
      </c>
      <c r="V170" s="215"/>
      <c r="W170" s="221"/>
      <c r="AB170" s="221" t="s">
        <v>612</v>
      </c>
    </row>
    <row r="171" spans="1:28" s="180" customFormat="1" ht="42.75" x14ac:dyDescent="0.2">
      <c r="A171" s="216" t="s">
        <v>442</v>
      </c>
      <c r="B171" s="217" t="s">
        <v>723</v>
      </c>
      <c r="C171" s="419" t="s">
        <v>724</v>
      </c>
      <c r="D171" s="419"/>
      <c r="E171" s="419"/>
      <c r="F171" s="218" t="s">
        <v>725</v>
      </c>
      <c r="G171" s="218"/>
      <c r="H171" s="218"/>
      <c r="I171" s="218" t="s">
        <v>64</v>
      </c>
      <c r="J171" s="219"/>
      <c r="K171" s="218"/>
      <c r="L171" s="219"/>
      <c r="M171" s="218"/>
      <c r="N171" s="220"/>
      <c r="V171" s="215"/>
      <c r="W171" s="221" t="s">
        <v>724</v>
      </c>
      <c r="AB171" s="221"/>
    </row>
    <row r="172" spans="1:28" s="180" customFormat="1" ht="12" x14ac:dyDescent="0.2">
      <c r="A172" s="223"/>
      <c r="B172" s="224" t="s">
        <v>65</v>
      </c>
      <c r="C172" s="416" t="s">
        <v>596</v>
      </c>
      <c r="D172" s="416"/>
      <c r="E172" s="416"/>
      <c r="F172" s="225"/>
      <c r="G172" s="225"/>
      <c r="H172" s="225"/>
      <c r="I172" s="225"/>
      <c r="J172" s="226">
        <v>8.65</v>
      </c>
      <c r="K172" s="225"/>
      <c r="L172" s="226">
        <v>17.3</v>
      </c>
      <c r="M172" s="225" t="s">
        <v>597</v>
      </c>
      <c r="N172" s="227">
        <v>420</v>
      </c>
      <c r="V172" s="215"/>
      <c r="W172" s="221"/>
      <c r="Y172" s="186" t="s">
        <v>596</v>
      </c>
      <c r="AB172" s="221"/>
    </row>
    <row r="173" spans="1:28" s="180" customFormat="1" ht="12" x14ac:dyDescent="0.2">
      <c r="A173" s="223"/>
      <c r="B173" s="224" t="s">
        <v>64</v>
      </c>
      <c r="C173" s="416" t="s">
        <v>622</v>
      </c>
      <c r="D173" s="416"/>
      <c r="E173" s="416"/>
      <c r="F173" s="225"/>
      <c r="G173" s="225"/>
      <c r="H173" s="225"/>
      <c r="I173" s="225"/>
      <c r="J173" s="226">
        <v>1.81</v>
      </c>
      <c r="K173" s="225"/>
      <c r="L173" s="226">
        <v>3.62</v>
      </c>
      <c r="M173" s="225" t="s">
        <v>623</v>
      </c>
      <c r="N173" s="227">
        <v>28</v>
      </c>
      <c r="V173" s="215"/>
      <c r="W173" s="221"/>
      <c r="Y173" s="186" t="s">
        <v>622</v>
      </c>
      <c r="AB173" s="221"/>
    </row>
    <row r="174" spans="1:28" s="180" customFormat="1" ht="12" x14ac:dyDescent="0.2">
      <c r="A174" s="223"/>
      <c r="B174" s="224" t="s">
        <v>63</v>
      </c>
      <c r="C174" s="416" t="s">
        <v>624</v>
      </c>
      <c r="D174" s="416"/>
      <c r="E174" s="416"/>
      <c r="F174" s="225"/>
      <c r="G174" s="225"/>
      <c r="H174" s="225"/>
      <c r="I174" s="225"/>
      <c r="J174" s="226">
        <v>0.26</v>
      </c>
      <c r="K174" s="225"/>
      <c r="L174" s="226">
        <v>0.52</v>
      </c>
      <c r="M174" s="225" t="s">
        <v>597</v>
      </c>
      <c r="N174" s="227">
        <v>13</v>
      </c>
      <c r="V174" s="215"/>
      <c r="W174" s="221"/>
      <c r="Y174" s="186" t="s">
        <v>624</v>
      </c>
      <c r="AB174" s="221"/>
    </row>
    <row r="175" spans="1:28" s="180" customFormat="1" ht="12" x14ac:dyDescent="0.2">
      <c r="A175" s="223"/>
      <c r="B175" s="224" t="s">
        <v>62</v>
      </c>
      <c r="C175" s="416" t="s">
        <v>639</v>
      </c>
      <c r="D175" s="416"/>
      <c r="E175" s="416"/>
      <c r="F175" s="225"/>
      <c r="G175" s="225"/>
      <c r="H175" s="225"/>
      <c r="I175" s="225"/>
      <c r="J175" s="226">
        <v>4.92</v>
      </c>
      <c r="K175" s="225"/>
      <c r="L175" s="226">
        <v>9.84</v>
      </c>
      <c r="M175" s="225" t="s">
        <v>640</v>
      </c>
      <c r="N175" s="227">
        <v>36</v>
      </c>
      <c r="V175" s="215"/>
      <c r="W175" s="221"/>
      <c r="Y175" s="186" t="s">
        <v>639</v>
      </c>
      <c r="AB175" s="221"/>
    </row>
    <row r="176" spans="1:28" s="180" customFormat="1" ht="12" x14ac:dyDescent="0.2">
      <c r="A176" s="223"/>
      <c r="B176" s="224"/>
      <c r="C176" s="416" t="s">
        <v>598</v>
      </c>
      <c r="D176" s="416"/>
      <c r="E176" s="416"/>
      <c r="F176" s="225" t="s">
        <v>599</v>
      </c>
      <c r="G176" s="225" t="s">
        <v>726</v>
      </c>
      <c r="H176" s="225"/>
      <c r="I176" s="225" t="s">
        <v>727</v>
      </c>
      <c r="J176" s="226"/>
      <c r="K176" s="225"/>
      <c r="L176" s="226"/>
      <c r="M176" s="225"/>
      <c r="N176" s="227"/>
      <c r="V176" s="215"/>
      <c r="W176" s="221"/>
      <c r="Z176" s="186" t="s">
        <v>598</v>
      </c>
      <c r="AB176" s="221"/>
    </row>
    <row r="177" spans="1:29" s="180" customFormat="1" ht="12" x14ac:dyDescent="0.2">
      <c r="A177" s="223"/>
      <c r="B177" s="224"/>
      <c r="C177" s="416" t="s">
        <v>625</v>
      </c>
      <c r="D177" s="416"/>
      <c r="E177" s="416"/>
      <c r="F177" s="225" t="s">
        <v>599</v>
      </c>
      <c r="G177" s="225" t="s">
        <v>697</v>
      </c>
      <c r="H177" s="225"/>
      <c r="I177" s="225" t="s">
        <v>728</v>
      </c>
      <c r="J177" s="226"/>
      <c r="K177" s="225"/>
      <c r="L177" s="226"/>
      <c r="M177" s="225"/>
      <c r="N177" s="227"/>
      <c r="V177" s="215"/>
      <c r="W177" s="221"/>
      <c r="Z177" s="186" t="s">
        <v>625</v>
      </c>
      <c r="AB177" s="221"/>
    </row>
    <row r="178" spans="1:29" s="180" customFormat="1" ht="12" x14ac:dyDescent="0.2">
      <c r="A178" s="223"/>
      <c r="B178" s="224"/>
      <c r="C178" s="420" t="s">
        <v>602</v>
      </c>
      <c r="D178" s="420"/>
      <c r="E178" s="420"/>
      <c r="F178" s="228"/>
      <c r="G178" s="228"/>
      <c r="H178" s="228"/>
      <c r="I178" s="228"/>
      <c r="J178" s="229">
        <v>15.38</v>
      </c>
      <c r="K178" s="228"/>
      <c r="L178" s="229">
        <v>30.76</v>
      </c>
      <c r="M178" s="228"/>
      <c r="N178" s="230"/>
      <c r="V178" s="215"/>
      <c r="W178" s="221"/>
      <c r="AA178" s="186" t="s">
        <v>602</v>
      </c>
      <c r="AB178" s="221"/>
    </row>
    <row r="179" spans="1:29" s="180" customFormat="1" ht="12" x14ac:dyDescent="0.2">
      <c r="A179" s="223"/>
      <c r="B179" s="224"/>
      <c r="C179" s="416" t="s">
        <v>603</v>
      </c>
      <c r="D179" s="416"/>
      <c r="E179" s="416"/>
      <c r="F179" s="225"/>
      <c r="G179" s="225"/>
      <c r="H179" s="225"/>
      <c r="I179" s="225"/>
      <c r="J179" s="226"/>
      <c r="K179" s="225"/>
      <c r="L179" s="226">
        <v>17.82</v>
      </c>
      <c r="M179" s="225"/>
      <c r="N179" s="227">
        <v>433</v>
      </c>
      <c r="V179" s="215"/>
      <c r="W179" s="221"/>
      <c r="Z179" s="186" t="s">
        <v>603</v>
      </c>
      <c r="AB179" s="221"/>
    </row>
    <row r="180" spans="1:29" s="180" customFormat="1" ht="22.5" x14ac:dyDescent="0.2">
      <c r="A180" s="223"/>
      <c r="B180" s="224" t="s">
        <v>645</v>
      </c>
      <c r="C180" s="416" t="s">
        <v>646</v>
      </c>
      <c r="D180" s="416"/>
      <c r="E180" s="416"/>
      <c r="F180" s="225" t="s">
        <v>606</v>
      </c>
      <c r="G180" s="225" t="s">
        <v>647</v>
      </c>
      <c r="H180" s="225"/>
      <c r="I180" s="225" t="s">
        <v>647</v>
      </c>
      <c r="J180" s="226"/>
      <c r="K180" s="225"/>
      <c r="L180" s="226">
        <v>17.29</v>
      </c>
      <c r="M180" s="225"/>
      <c r="N180" s="227">
        <v>420</v>
      </c>
      <c r="V180" s="215"/>
      <c r="W180" s="221"/>
      <c r="Z180" s="186" t="s">
        <v>646</v>
      </c>
      <c r="AB180" s="221"/>
    </row>
    <row r="181" spans="1:29" s="180" customFormat="1" ht="22.5" x14ac:dyDescent="0.2">
      <c r="A181" s="223"/>
      <c r="B181" s="224" t="s">
        <v>648</v>
      </c>
      <c r="C181" s="416" t="s">
        <v>649</v>
      </c>
      <c r="D181" s="416"/>
      <c r="E181" s="416"/>
      <c r="F181" s="225" t="s">
        <v>606</v>
      </c>
      <c r="G181" s="225" t="s">
        <v>650</v>
      </c>
      <c r="H181" s="225" t="s">
        <v>611</v>
      </c>
      <c r="I181" s="225" t="s">
        <v>611</v>
      </c>
      <c r="J181" s="226"/>
      <c r="K181" s="225"/>
      <c r="L181" s="226"/>
      <c r="M181" s="225"/>
      <c r="N181" s="227"/>
      <c r="V181" s="215"/>
      <c r="W181" s="221"/>
      <c r="Z181" s="186" t="s">
        <v>649</v>
      </c>
      <c r="AB181" s="221"/>
    </row>
    <row r="182" spans="1:29" s="180" customFormat="1" ht="12" x14ac:dyDescent="0.2">
      <c r="A182" s="231"/>
      <c r="B182" s="232"/>
      <c r="C182" s="419" t="s">
        <v>612</v>
      </c>
      <c r="D182" s="419"/>
      <c r="E182" s="419"/>
      <c r="F182" s="218"/>
      <c r="G182" s="218"/>
      <c r="H182" s="218"/>
      <c r="I182" s="218"/>
      <c r="J182" s="219"/>
      <c r="K182" s="218"/>
      <c r="L182" s="219">
        <v>48.05</v>
      </c>
      <c r="M182" s="228"/>
      <c r="N182" s="220">
        <v>904</v>
      </c>
      <c r="V182" s="215"/>
      <c r="W182" s="221"/>
      <c r="AB182" s="221" t="s">
        <v>612</v>
      </c>
    </row>
    <row r="183" spans="1:29" s="180" customFormat="1" ht="21.75" x14ac:dyDescent="0.2">
      <c r="A183" s="216" t="s">
        <v>445</v>
      </c>
      <c r="B183" s="217" t="s">
        <v>729</v>
      </c>
      <c r="C183" s="419" t="s">
        <v>730</v>
      </c>
      <c r="D183" s="419"/>
      <c r="E183" s="419"/>
      <c r="F183" s="218" t="s">
        <v>718</v>
      </c>
      <c r="G183" s="218"/>
      <c r="H183" s="218"/>
      <c r="I183" s="218" t="s">
        <v>719</v>
      </c>
      <c r="J183" s="219">
        <v>320.05</v>
      </c>
      <c r="K183" s="218"/>
      <c r="L183" s="219">
        <v>25.6</v>
      </c>
      <c r="M183" s="218" t="s">
        <v>640</v>
      </c>
      <c r="N183" s="220">
        <v>93</v>
      </c>
      <c r="V183" s="215"/>
      <c r="W183" s="221" t="s">
        <v>730</v>
      </c>
      <c r="AB183" s="221"/>
    </row>
    <row r="184" spans="1:29" s="180" customFormat="1" ht="12" x14ac:dyDescent="0.2">
      <c r="A184" s="231"/>
      <c r="B184" s="232"/>
      <c r="C184" s="191" t="s">
        <v>706</v>
      </c>
      <c r="D184" s="233"/>
      <c r="E184" s="233"/>
      <c r="F184" s="234"/>
      <c r="G184" s="234"/>
      <c r="H184" s="234"/>
      <c r="I184" s="234"/>
      <c r="J184" s="235"/>
      <c r="K184" s="234"/>
      <c r="L184" s="235"/>
      <c r="M184" s="236"/>
      <c r="N184" s="237"/>
      <c r="V184" s="215"/>
      <c r="W184" s="221"/>
      <c r="AB184" s="221"/>
    </row>
    <row r="185" spans="1:29" s="180" customFormat="1" ht="12" x14ac:dyDescent="0.2">
      <c r="A185" s="222"/>
      <c r="B185" s="193"/>
      <c r="C185" s="416" t="s">
        <v>731</v>
      </c>
      <c r="D185" s="416"/>
      <c r="E185" s="416"/>
      <c r="F185" s="416"/>
      <c r="G185" s="416"/>
      <c r="H185" s="416"/>
      <c r="I185" s="416"/>
      <c r="J185" s="416"/>
      <c r="K185" s="416"/>
      <c r="L185" s="416"/>
      <c r="M185" s="416"/>
      <c r="N185" s="421"/>
      <c r="V185" s="215"/>
      <c r="W185" s="221"/>
      <c r="X185" s="186" t="s">
        <v>731</v>
      </c>
      <c r="AB185" s="221"/>
    </row>
    <row r="186" spans="1:29" s="180" customFormat="1" ht="74.25" x14ac:dyDescent="0.2">
      <c r="A186" s="216" t="s">
        <v>435</v>
      </c>
      <c r="B186" s="217" t="s">
        <v>732</v>
      </c>
      <c r="C186" s="419" t="s">
        <v>733</v>
      </c>
      <c r="D186" s="419"/>
      <c r="E186" s="419"/>
      <c r="F186" s="218" t="s">
        <v>725</v>
      </c>
      <c r="G186" s="218"/>
      <c r="H186" s="218"/>
      <c r="I186" s="218" t="s">
        <v>65</v>
      </c>
      <c r="J186" s="219"/>
      <c r="K186" s="218"/>
      <c r="L186" s="219"/>
      <c r="M186" s="218"/>
      <c r="N186" s="220"/>
      <c r="V186" s="215"/>
      <c r="W186" s="221" t="s">
        <v>733</v>
      </c>
      <c r="AB186" s="221"/>
    </row>
    <row r="187" spans="1:29" s="180" customFormat="1" ht="12" x14ac:dyDescent="0.2">
      <c r="A187" s="238"/>
      <c r="B187" s="224"/>
      <c r="C187" s="416" t="s">
        <v>734</v>
      </c>
      <c r="D187" s="416"/>
      <c r="E187" s="416"/>
      <c r="F187" s="416"/>
      <c r="G187" s="416"/>
      <c r="H187" s="416"/>
      <c r="I187" s="416"/>
      <c r="J187" s="416"/>
      <c r="K187" s="416"/>
      <c r="L187" s="416"/>
      <c r="M187" s="416"/>
      <c r="N187" s="421"/>
      <c r="V187" s="215"/>
      <c r="W187" s="221"/>
      <c r="AB187" s="221"/>
      <c r="AC187" s="186" t="s">
        <v>734</v>
      </c>
    </row>
    <row r="188" spans="1:29" s="180" customFormat="1" ht="12" x14ac:dyDescent="0.2">
      <c r="A188" s="223"/>
      <c r="B188" s="224" t="s">
        <v>65</v>
      </c>
      <c r="C188" s="416" t="s">
        <v>596</v>
      </c>
      <c r="D188" s="416"/>
      <c r="E188" s="416"/>
      <c r="F188" s="225"/>
      <c r="G188" s="225"/>
      <c r="H188" s="225"/>
      <c r="I188" s="225"/>
      <c r="J188" s="226">
        <v>4.0999999999999996</v>
      </c>
      <c r="K188" s="225" t="s">
        <v>735</v>
      </c>
      <c r="L188" s="226">
        <v>5.33</v>
      </c>
      <c r="M188" s="225" t="s">
        <v>597</v>
      </c>
      <c r="N188" s="227">
        <v>129</v>
      </c>
      <c r="V188" s="215"/>
      <c r="W188" s="221"/>
      <c r="Y188" s="186" t="s">
        <v>596</v>
      </c>
      <c r="AB188" s="221"/>
    </row>
    <row r="189" spans="1:29" s="180" customFormat="1" ht="12" x14ac:dyDescent="0.2">
      <c r="A189" s="223"/>
      <c r="B189" s="224"/>
      <c r="C189" s="416" t="s">
        <v>598</v>
      </c>
      <c r="D189" s="416"/>
      <c r="E189" s="416"/>
      <c r="F189" s="225" t="s">
        <v>599</v>
      </c>
      <c r="G189" s="225" t="s">
        <v>736</v>
      </c>
      <c r="H189" s="225" t="s">
        <v>735</v>
      </c>
      <c r="I189" s="225" t="s">
        <v>737</v>
      </c>
      <c r="J189" s="226"/>
      <c r="K189" s="225"/>
      <c r="L189" s="226"/>
      <c r="M189" s="225"/>
      <c r="N189" s="227"/>
      <c r="V189" s="215"/>
      <c r="W189" s="221"/>
      <c r="Z189" s="186" t="s">
        <v>598</v>
      </c>
      <c r="AB189" s="221"/>
    </row>
    <row r="190" spans="1:29" s="180" customFormat="1" ht="12" x14ac:dyDescent="0.2">
      <c r="A190" s="223"/>
      <c r="B190" s="224"/>
      <c r="C190" s="420" t="s">
        <v>602</v>
      </c>
      <c r="D190" s="420"/>
      <c r="E190" s="420"/>
      <c r="F190" s="228"/>
      <c r="G190" s="228"/>
      <c r="H190" s="228"/>
      <c r="I190" s="228"/>
      <c r="J190" s="229">
        <v>4.0999999999999996</v>
      </c>
      <c r="K190" s="228"/>
      <c r="L190" s="229">
        <v>5.33</v>
      </c>
      <c r="M190" s="228"/>
      <c r="N190" s="230"/>
      <c r="V190" s="215"/>
      <c r="W190" s="221"/>
      <c r="AA190" s="186" t="s">
        <v>602</v>
      </c>
      <c r="AB190" s="221"/>
    </row>
    <row r="191" spans="1:29" s="180" customFormat="1" ht="12" x14ac:dyDescent="0.2">
      <c r="A191" s="223"/>
      <c r="B191" s="224"/>
      <c r="C191" s="416" t="s">
        <v>603</v>
      </c>
      <c r="D191" s="416"/>
      <c r="E191" s="416"/>
      <c r="F191" s="225"/>
      <c r="G191" s="225"/>
      <c r="H191" s="225"/>
      <c r="I191" s="225"/>
      <c r="J191" s="226"/>
      <c r="K191" s="225"/>
      <c r="L191" s="226">
        <v>5.33</v>
      </c>
      <c r="M191" s="225"/>
      <c r="N191" s="227">
        <v>129</v>
      </c>
      <c r="V191" s="215"/>
      <c r="W191" s="221"/>
      <c r="Z191" s="186" t="s">
        <v>603</v>
      </c>
      <c r="AB191" s="221"/>
    </row>
    <row r="192" spans="1:29" s="180" customFormat="1" ht="22.5" x14ac:dyDescent="0.2">
      <c r="A192" s="223"/>
      <c r="B192" s="224" t="s">
        <v>738</v>
      </c>
      <c r="C192" s="416" t="s">
        <v>739</v>
      </c>
      <c r="D192" s="416"/>
      <c r="E192" s="416"/>
      <c r="F192" s="225" t="s">
        <v>606</v>
      </c>
      <c r="G192" s="225" t="s">
        <v>694</v>
      </c>
      <c r="H192" s="225"/>
      <c r="I192" s="225" t="s">
        <v>694</v>
      </c>
      <c r="J192" s="226"/>
      <c r="K192" s="225"/>
      <c r="L192" s="226">
        <v>3.94</v>
      </c>
      <c r="M192" s="225"/>
      <c r="N192" s="227">
        <v>95</v>
      </c>
      <c r="V192" s="215"/>
      <c r="W192" s="221"/>
      <c r="Z192" s="186" t="s">
        <v>739</v>
      </c>
      <c r="AB192" s="221"/>
    </row>
    <row r="193" spans="1:30" s="180" customFormat="1" ht="22.5" x14ac:dyDescent="0.2">
      <c r="A193" s="223"/>
      <c r="B193" s="224" t="s">
        <v>740</v>
      </c>
      <c r="C193" s="416" t="s">
        <v>741</v>
      </c>
      <c r="D193" s="416"/>
      <c r="E193" s="416"/>
      <c r="F193" s="225" t="s">
        <v>606</v>
      </c>
      <c r="G193" s="225" t="s">
        <v>742</v>
      </c>
      <c r="H193" s="225" t="s">
        <v>611</v>
      </c>
      <c r="I193" s="225" t="s">
        <v>611</v>
      </c>
      <c r="J193" s="226"/>
      <c r="K193" s="225"/>
      <c r="L193" s="226"/>
      <c r="M193" s="225"/>
      <c r="N193" s="227"/>
      <c r="V193" s="215"/>
      <c r="W193" s="221"/>
      <c r="Z193" s="186" t="s">
        <v>741</v>
      </c>
      <c r="AB193" s="221"/>
    </row>
    <row r="194" spans="1:30" s="180" customFormat="1" ht="12" x14ac:dyDescent="0.2">
      <c r="A194" s="231"/>
      <c r="B194" s="232"/>
      <c r="C194" s="419" t="s">
        <v>612</v>
      </c>
      <c r="D194" s="419"/>
      <c r="E194" s="419"/>
      <c r="F194" s="218"/>
      <c r="G194" s="218"/>
      <c r="H194" s="218"/>
      <c r="I194" s="218"/>
      <c r="J194" s="219"/>
      <c r="K194" s="218"/>
      <c r="L194" s="219">
        <v>9.27</v>
      </c>
      <c r="M194" s="228"/>
      <c r="N194" s="220">
        <v>224</v>
      </c>
      <c r="V194" s="215"/>
      <c r="W194" s="221"/>
      <c r="AB194" s="221" t="s">
        <v>612</v>
      </c>
    </row>
    <row r="195" spans="1:30" s="180" customFormat="1" ht="21.75" x14ac:dyDescent="0.2">
      <c r="A195" s="216" t="s">
        <v>468</v>
      </c>
      <c r="B195" s="217" t="s">
        <v>743</v>
      </c>
      <c r="C195" s="419" t="s">
        <v>744</v>
      </c>
      <c r="D195" s="419"/>
      <c r="E195" s="419"/>
      <c r="F195" s="218" t="s">
        <v>745</v>
      </c>
      <c r="G195" s="218"/>
      <c r="H195" s="218"/>
      <c r="I195" s="218" t="s">
        <v>63</v>
      </c>
      <c r="J195" s="219">
        <v>160.41</v>
      </c>
      <c r="K195" s="218"/>
      <c r="L195" s="219">
        <v>506.98</v>
      </c>
      <c r="M195" s="218"/>
      <c r="N195" s="220">
        <v>4350</v>
      </c>
      <c r="V195" s="215"/>
      <c r="W195" s="221" t="s">
        <v>744</v>
      </c>
      <c r="AB195" s="221"/>
    </row>
    <row r="196" spans="1:30" s="180" customFormat="1" ht="12" x14ac:dyDescent="0.2">
      <c r="A196" s="223"/>
      <c r="B196" s="224" t="s">
        <v>64</v>
      </c>
      <c r="C196" s="416" t="s">
        <v>622</v>
      </c>
      <c r="D196" s="416"/>
      <c r="E196" s="416"/>
      <c r="F196" s="225"/>
      <c r="G196" s="225"/>
      <c r="H196" s="225"/>
      <c r="I196" s="225"/>
      <c r="J196" s="226">
        <v>160.41</v>
      </c>
      <c r="K196" s="225"/>
      <c r="L196" s="226">
        <v>481.23</v>
      </c>
      <c r="M196" s="225" t="s">
        <v>623</v>
      </c>
      <c r="N196" s="227">
        <v>3725</v>
      </c>
      <c r="V196" s="215"/>
      <c r="W196" s="221"/>
      <c r="Y196" s="186" t="s">
        <v>622</v>
      </c>
      <c r="AB196" s="221"/>
    </row>
    <row r="197" spans="1:30" s="180" customFormat="1" ht="12" x14ac:dyDescent="0.2">
      <c r="A197" s="223"/>
      <c r="B197" s="224" t="s">
        <v>63</v>
      </c>
      <c r="C197" s="416" t="s">
        <v>624</v>
      </c>
      <c r="D197" s="416"/>
      <c r="E197" s="416"/>
      <c r="F197" s="225"/>
      <c r="G197" s="225"/>
      <c r="H197" s="225"/>
      <c r="I197" s="225"/>
      <c r="J197" s="226">
        <v>11.6</v>
      </c>
      <c r="K197" s="225"/>
      <c r="L197" s="226">
        <v>34.799999999999997</v>
      </c>
      <c r="M197" s="225" t="s">
        <v>597</v>
      </c>
      <c r="N197" s="227">
        <v>844</v>
      </c>
      <c r="V197" s="215"/>
      <c r="W197" s="221"/>
      <c r="Y197" s="186" t="s">
        <v>624</v>
      </c>
      <c r="AB197" s="221"/>
    </row>
    <row r="198" spans="1:30" s="180" customFormat="1" ht="12" x14ac:dyDescent="0.2">
      <c r="A198" s="223"/>
      <c r="B198" s="224"/>
      <c r="C198" s="420" t="s">
        <v>602</v>
      </c>
      <c r="D198" s="420"/>
      <c r="E198" s="420"/>
      <c r="F198" s="228"/>
      <c r="G198" s="228"/>
      <c r="H198" s="228"/>
      <c r="I198" s="228"/>
      <c r="J198" s="229">
        <v>160.41</v>
      </c>
      <c r="K198" s="228"/>
      <c r="L198" s="229">
        <v>481.23</v>
      </c>
      <c r="M198" s="228"/>
      <c r="N198" s="230"/>
      <c r="V198" s="215"/>
      <c r="W198" s="221"/>
      <c r="AA198" s="186" t="s">
        <v>602</v>
      </c>
      <c r="AB198" s="221"/>
    </row>
    <row r="199" spans="1:30" s="180" customFormat="1" ht="12" x14ac:dyDescent="0.2">
      <c r="A199" s="223"/>
      <c r="B199" s="224"/>
      <c r="C199" s="416" t="s">
        <v>603</v>
      </c>
      <c r="D199" s="416"/>
      <c r="E199" s="416"/>
      <c r="F199" s="225"/>
      <c r="G199" s="225"/>
      <c r="H199" s="225"/>
      <c r="I199" s="225"/>
      <c r="J199" s="226"/>
      <c r="K199" s="225"/>
      <c r="L199" s="226">
        <v>34.799999999999997</v>
      </c>
      <c r="M199" s="225"/>
      <c r="N199" s="227">
        <v>844</v>
      </c>
      <c r="V199" s="215"/>
      <c r="W199" s="221"/>
      <c r="Z199" s="186" t="s">
        <v>603</v>
      </c>
      <c r="AB199" s="221"/>
    </row>
    <row r="200" spans="1:30" s="180" customFormat="1" ht="22.5" x14ac:dyDescent="0.2">
      <c r="A200" s="223"/>
      <c r="B200" s="224" t="s">
        <v>738</v>
      </c>
      <c r="C200" s="416" t="s">
        <v>739</v>
      </c>
      <c r="D200" s="416"/>
      <c r="E200" s="416"/>
      <c r="F200" s="225" t="s">
        <v>606</v>
      </c>
      <c r="G200" s="225" t="s">
        <v>694</v>
      </c>
      <c r="H200" s="225"/>
      <c r="I200" s="225" t="s">
        <v>694</v>
      </c>
      <c r="J200" s="226"/>
      <c r="K200" s="225"/>
      <c r="L200" s="226">
        <v>25.75</v>
      </c>
      <c r="M200" s="225"/>
      <c r="N200" s="227">
        <v>625</v>
      </c>
      <c r="V200" s="215"/>
      <c r="W200" s="221"/>
      <c r="Z200" s="186" t="s">
        <v>739</v>
      </c>
      <c r="AB200" s="221"/>
    </row>
    <row r="201" spans="1:30" s="180" customFormat="1" ht="22.5" x14ac:dyDescent="0.2">
      <c r="A201" s="223"/>
      <c r="B201" s="224" t="s">
        <v>740</v>
      </c>
      <c r="C201" s="416" t="s">
        <v>741</v>
      </c>
      <c r="D201" s="416"/>
      <c r="E201" s="416"/>
      <c r="F201" s="225" t="s">
        <v>606</v>
      </c>
      <c r="G201" s="225" t="s">
        <v>742</v>
      </c>
      <c r="H201" s="225" t="s">
        <v>611</v>
      </c>
      <c r="I201" s="225" t="s">
        <v>611</v>
      </c>
      <c r="J201" s="226"/>
      <c r="K201" s="225"/>
      <c r="L201" s="226"/>
      <c r="M201" s="225"/>
      <c r="N201" s="227"/>
      <c r="V201" s="215"/>
      <c r="W201" s="221"/>
      <c r="Z201" s="186" t="s">
        <v>741</v>
      </c>
      <c r="AB201" s="221"/>
    </row>
    <row r="202" spans="1:30" s="180" customFormat="1" ht="12" x14ac:dyDescent="0.2">
      <c r="A202" s="231"/>
      <c r="B202" s="232"/>
      <c r="C202" s="419" t="s">
        <v>612</v>
      </c>
      <c r="D202" s="419"/>
      <c r="E202" s="419"/>
      <c r="F202" s="218"/>
      <c r="G202" s="218"/>
      <c r="H202" s="218"/>
      <c r="I202" s="218"/>
      <c r="J202" s="219"/>
      <c r="K202" s="218"/>
      <c r="L202" s="219">
        <v>506.98</v>
      </c>
      <c r="M202" s="228"/>
      <c r="N202" s="220">
        <v>4350</v>
      </c>
      <c r="V202" s="215"/>
      <c r="W202" s="221"/>
      <c r="AB202" s="221" t="s">
        <v>612</v>
      </c>
    </row>
    <row r="203" spans="1:30" s="180" customFormat="1" ht="1.5" customHeight="1" x14ac:dyDescent="0.2">
      <c r="A203" s="234"/>
      <c r="B203" s="232"/>
      <c r="C203" s="232"/>
      <c r="D203" s="232"/>
      <c r="E203" s="232"/>
      <c r="F203" s="234"/>
      <c r="G203" s="234"/>
      <c r="H203" s="234"/>
      <c r="I203" s="234"/>
      <c r="J203" s="239"/>
      <c r="K203" s="234"/>
      <c r="L203" s="239"/>
      <c r="M203" s="225"/>
      <c r="N203" s="239"/>
      <c r="V203" s="215"/>
      <c r="W203" s="221"/>
      <c r="AB203" s="221"/>
    </row>
    <row r="204" spans="1:30" s="180" customFormat="1" ht="12" x14ac:dyDescent="0.2">
      <c r="A204" s="240"/>
      <c r="B204" s="241"/>
      <c r="C204" s="419" t="s">
        <v>746</v>
      </c>
      <c r="D204" s="419"/>
      <c r="E204" s="419"/>
      <c r="F204" s="419"/>
      <c r="G204" s="419"/>
      <c r="H204" s="419"/>
      <c r="I204" s="419"/>
      <c r="J204" s="419"/>
      <c r="K204" s="419"/>
      <c r="L204" s="242">
        <v>40409.339999999997</v>
      </c>
      <c r="M204" s="243"/>
      <c r="N204" s="244">
        <v>216890</v>
      </c>
      <c r="V204" s="215"/>
      <c r="W204" s="221"/>
      <c r="AB204" s="221"/>
      <c r="AD204" s="221" t="s">
        <v>746</v>
      </c>
    </row>
    <row r="205" spans="1:30" s="180" customFormat="1" ht="12" x14ac:dyDescent="0.2">
      <c r="A205" s="422" t="s">
        <v>747</v>
      </c>
      <c r="B205" s="423"/>
      <c r="C205" s="423"/>
      <c r="D205" s="423"/>
      <c r="E205" s="423"/>
      <c r="F205" s="423"/>
      <c r="G205" s="423"/>
      <c r="H205" s="423"/>
      <c r="I205" s="423"/>
      <c r="J205" s="423"/>
      <c r="K205" s="423"/>
      <c r="L205" s="423"/>
      <c r="M205" s="423"/>
      <c r="N205" s="424"/>
      <c r="V205" s="215" t="s">
        <v>747</v>
      </c>
      <c r="W205" s="221"/>
      <c r="AB205" s="221"/>
      <c r="AD205" s="221"/>
    </row>
    <row r="206" spans="1:30" s="180" customFormat="1" ht="32.25" x14ac:dyDescent="0.2">
      <c r="A206" s="216" t="s">
        <v>437</v>
      </c>
      <c r="B206" s="217" t="s">
        <v>748</v>
      </c>
      <c r="C206" s="419" t="s">
        <v>749</v>
      </c>
      <c r="D206" s="419"/>
      <c r="E206" s="419"/>
      <c r="F206" s="218" t="s">
        <v>725</v>
      </c>
      <c r="G206" s="218"/>
      <c r="H206" s="218"/>
      <c r="I206" s="218" t="s">
        <v>65</v>
      </c>
      <c r="J206" s="219"/>
      <c r="K206" s="218"/>
      <c r="L206" s="219"/>
      <c r="M206" s="218"/>
      <c r="N206" s="220"/>
      <c r="V206" s="215"/>
      <c r="W206" s="221" t="s">
        <v>749</v>
      </c>
      <c r="AB206" s="221"/>
      <c r="AD206" s="221"/>
    </row>
    <row r="207" spans="1:30" s="180" customFormat="1" ht="12" x14ac:dyDescent="0.2">
      <c r="A207" s="223"/>
      <c r="B207" s="224" t="s">
        <v>65</v>
      </c>
      <c r="C207" s="416" t="s">
        <v>596</v>
      </c>
      <c r="D207" s="416"/>
      <c r="E207" s="416"/>
      <c r="F207" s="225"/>
      <c r="G207" s="225"/>
      <c r="H207" s="225"/>
      <c r="I207" s="225"/>
      <c r="J207" s="226">
        <v>20.440000000000001</v>
      </c>
      <c r="K207" s="225"/>
      <c r="L207" s="226">
        <v>20.440000000000001</v>
      </c>
      <c r="M207" s="225" t="s">
        <v>597</v>
      </c>
      <c r="N207" s="227">
        <v>496</v>
      </c>
      <c r="V207" s="215"/>
      <c r="W207" s="221"/>
      <c r="Y207" s="186" t="s">
        <v>596</v>
      </c>
      <c r="AB207" s="221"/>
      <c r="AD207" s="221"/>
    </row>
    <row r="208" spans="1:30" s="180" customFormat="1" ht="12" x14ac:dyDescent="0.2">
      <c r="A208" s="223"/>
      <c r="B208" s="224" t="s">
        <v>64</v>
      </c>
      <c r="C208" s="416" t="s">
        <v>622</v>
      </c>
      <c r="D208" s="416"/>
      <c r="E208" s="416"/>
      <c r="F208" s="225"/>
      <c r="G208" s="225"/>
      <c r="H208" s="225"/>
      <c r="I208" s="225"/>
      <c r="J208" s="226">
        <v>33.47</v>
      </c>
      <c r="K208" s="225"/>
      <c r="L208" s="226">
        <v>33.47</v>
      </c>
      <c r="M208" s="225" t="s">
        <v>623</v>
      </c>
      <c r="N208" s="227">
        <v>259</v>
      </c>
      <c r="V208" s="215"/>
      <c r="W208" s="221"/>
      <c r="Y208" s="186" t="s">
        <v>622</v>
      </c>
      <c r="AB208" s="221"/>
      <c r="AD208" s="221"/>
    </row>
    <row r="209" spans="1:31" s="180" customFormat="1" ht="12" x14ac:dyDescent="0.2">
      <c r="A209" s="223"/>
      <c r="B209" s="224" t="s">
        <v>63</v>
      </c>
      <c r="C209" s="416" t="s">
        <v>624</v>
      </c>
      <c r="D209" s="416"/>
      <c r="E209" s="416"/>
      <c r="F209" s="225"/>
      <c r="G209" s="225"/>
      <c r="H209" s="225"/>
      <c r="I209" s="225"/>
      <c r="J209" s="226">
        <v>3.42</v>
      </c>
      <c r="K209" s="225"/>
      <c r="L209" s="226">
        <v>3.42</v>
      </c>
      <c r="M209" s="225" t="s">
        <v>597</v>
      </c>
      <c r="N209" s="227">
        <v>83</v>
      </c>
      <c r="V209" s="215"/>
      <c r="W209" s="221"/>
      <c r="Y209" s="186" t="s">
        <v>624</v>
      </c>
      <c r="AB209" s="221"/>
      <c r="AD209" s="221"/>
    </row>
    <row r="210" spans="1:31" s="180" customFormat="1" ht="12" x14ac:dyDescent="0.2">
      <c r="A210" s="223"/>
      <c r="B210" s="224" t="s">
        <v>62</v>
      </c>
      <c r="C210" s="416" t="s">
        <v>639</v>
      </c>
      <c r="D210" s="416"/>
      <c r="E210" s="416"/>
      <c r="F210" s="225"/>
      <c r="G210" s="225"/>
      <c r="H210" s="225"/>
      <c r="I210" s="225"/>
      <c r="J210" s="226">
        <v>2.94</v>
      </c>
      <c r="K210" s="225"/>
      <c r="L210" s="226">
        <v>2.94</v>
      </c>
      <c r="M210" s="225" t="s">
        <v>640</v>
      </c>
      <c r="N210" s="227">
        <v>11</v>
      </c>
      <c r="V210" s="215"/>
      <c r="W210" s="221"/>
      <c r="Y210" s="186" t="s">
        <v>639</v>
      </c>
      <c r="AB210" s="221"/>
      <c r="AD210" s="221"/>
    </row>
    <row r="211" spans="1:31" s="180" customFormat="1" ht="12" x14ac:dyDescent="0.2">
      <c r="A211" s="223"/>
      <c r="B211" s="224"/>
      <c r="C211" s="416" t="s">
        <v>598</v>
      </c>
      <c r="D211" s="416"/>
      <c r="E211" s="416"/>
      <c r="F211" s="225" t="s">
        <v>599</v>
      </c>
      <c r="G211" s="225" t="s">
        <v>750</v>
      </c>
      <c r="H211" s="225"/>
      <c r="I211" s="225" t="s">
        <v>750</v>
      </c>
      <c r="J211" s="226"/>
      <c r="K211" s="225"/>
      <c r="L211" s="226"/>
      <c r="M211" s="225"/>
      <c r="N211" s="227"/>
      <c r="V211" s="215"/>
      <c r="W211" s="221"/>
      <c r="Z211" s="186" t="s">
        <v>598</v>
      </c>
      <c r="AB211" s="221"/>
      <c r="AD211" s="221"/>
    </row>
    <row r="212" spans="1:31" s="180" customFormat="1" ht="12" x14ac:dyDescent="0.2">
      <c r="A212" s="223"/>
      <c r="B212" s="224"/>
      <c r="C212" s="416" t="s">
        <v>625</v>
      </c>
      <c r="D212" s="416"/>
      <c r="E212" s="416"/>
      <c r="F212" s="225" t="s">
        <v>599</v>
      </c>
      <c r="G212" s="225" t="s">
        <v>751</v>
      </c>
      <c r="H212" s="225"/>
      <c r="I212" s="225" t="s">
        <v>751</v>
      </c>
      <c r="J212" s="226"/>
      <c r="K212" s="225"/>
      <c r="L212" s="226"/>
      <c r="M212" s="225"/>
      <c r="N212" s="227"/>
      <c r="V212" s="215"/>
      <c r="W212" s="221"/>
      <c r="Z212" s="186" t="s">
        <v>625</v>
      </c>
      <c r="AB212" s="221"/>
      <c r="AD212" s="221"/>
    </row>
    <row r="213" spans="1:31" s="180" customFormat="1" ht="12" x14ac:dyDescent="0.2">
      <c r="A213" s="223"/>
      <c r="B213" s="224"/>
      <c r="C213" s="420" t="s">
        <v>602</v>
      </c>
      <c r="D213" s="420"/>
      <c r="E213" s="420"/>
      <c r="F213" s="228"/>
      <c r="G213" s="228"/>
      <c r="H213" s="228"/>
      <c r="I213" s="228"/>
      <c r="J213" s="229">
        <v>56.85</v>
      </c>
      <c r="K213" s="228"/>
      <c r="L213" s="229">
        <v>56.85</v>
      </c>
      <c r="M213" s="228"/>
      <c r="N213" s="230"/>
      <c r="V213" s="215"/>
      <c r="W213" s="221"/>
      <c r="AA213" s="186" t="s">
        <v>602</v>
      </c>
      <c r="AB213" s="221"/>
      <c r="AD213" s="221"/>
    </row>
    <row r="214" spans="1:31" s="180" customFormat="1" ht="12" x14ac:dyDescent="0.2">
      <c r="A214" s="223"/>
      <c r="B214" s="224"/>
      <c r="C214" s="416" t="s">
        <v>603</v>
      </c>
      <c r="D214" s="416"/>
      <c r="E214" s="416"/>
      <c r="F214" s="225"/>
      <c r="G214" s="225"/>
      <c r="H214" s="225"/>
      <c r="I214" s="225"/>
      <c r="J214" s="226"/>
      <c r="K214" s="225"/>
      <c r="L214" s="226">
        <v>23.86</v>
      </c>
      <c r="M214" s="225"/>
      <c r="N214" s="227">
        <v>579</v>
      </c>
      <c r="V214" s="215"/>
      <c r="W214" s="221"/>
      <c r="Z214" s="186" t="s">
        <v>603</v>
      </c>
      <c r="AB214" s="221"/>
      <c r="AD214" s="221"/>
    </row>
    <row r="215" spans="1:31" s="180" customFormat="1" ht="22.5" x14ac:dyDescent="0.2">
      <c r="A215" s="223"/>
      <c r="B215" s="224" t="s">
        <v>645</v>
      </c>
      <c r="C215" s="416" t="s">
        <v>646</v>
      </c>
      <c r="D215" s="416"/>
      <c r="E215" s="416"/>
      <c r="F215" s="225" t="s">
        <v>606</v>
      </c>
      <c r="G215" s="225" t="s">
        <v>647</v>
      </c>
      <c r="H215" s="225"/>
      <c r="I215" s="225" t="s">
        <v>647</v>
      </c>
      <c r="J215" s="226"/>
      <c r="K215" s="225"/>
      <c r="L215" s="226">
        <v>23.14</v>
      </c>
      <c r="M215" s="225"/>
      <c r="N215" s="227">
        <v>562</v>
      </c>
      <c r="V215" s="215"/>
      <c r="W215" s="221"/>
      <c r="Z215" s="186" t="s">
        <v>646</v>
      </c>
      <c r="AB215" s="221"/>
      <c r="AD215" s="221"/>
    </row>
    <row r="216" spans="1:31" s="180" customFormat="1" ht="22.5" x14ac:dyDescent="0.2">
      <c r="A216" s="223"/>
      <c r="B216" s="224" t="s">
        <v>648</v>
      </c>
      <c r="C216" s="416" t="s">
        <v>649</v>
      </c>
      <c r="D216" s="416"/>
      <c r="E216" s="416"/>
      <c r="F216" s="225" t="s">
        <v>606</v>
      </c>
      <c r="G216" s="225" t="s">
        <v>650</v>
      </c>
      <c r="H216" s="225" t="s">
        <v>611</v>
      </c>
      <c r="I216" s="225" t="s">
        <v>611</v>
      </c>
      <c r="J216" s="226"/>
      <c r="K216" s="225"/>
      <c r="L216" s="226"/>
      <c r="M216" s="225"/>
      <c r="N216" s="227"/>
      <c r="V216" s="215"/>
      <c r="W216" s="221"/>
      <c r="Z216" s="186" t="s">
        <v>649</v>
      </c>
      <c r="AB216" s="221"/>
      <c r="AD216" s="221"/>
    </row>
    <row r="217" spans="1:31" s="180" customFormat="1" ht="12" x14ac:dyDescent="0.2">
      <c r="A217" s="231"/>
      <c r="B217" s="232"/>
      <c r="C217" s="419" t="s">
        <v>612</v>
      </c>
      <c r="D217" s="419"/>
      <c r="E217" s="419"/>
      <c r="F217" s="218"/>
      <c r="G217" s="218"/>
      <c r="H217" s="218"/>
      <c r="I217" s="218"/>
      <c r="J217" s="219"/>
      <c r="K217" s="218"/>
      <c r="L217" s="219">
        <v>79.989999999999995</v>
      </c>
      <c r="M217" s="228"/>
      <c r="N217" s="220">
        <v>1328</v>
      </c>
      <c r="V217" s="215"/>
      <c r="W217" s="221"/>
      <c r="AB217" s="221" t="s">
        <v>612</v>
      </c>
      <c r="AD217" s="221"/>
    </row>
    <row r="218" spans="1:31" s="180" customFormat="1" ht="21" x14ac:dyDescent="0.2">
      <c r="A218" s="216" t="s">
        <v>469</v>
      </c>
      <c r="B218" s="217" t="s">
        <v>752</v>
      </c>
      <c r="C218" s="419" t="s">
        <v>753</v>
      </c>
      <c r="D218" s="419"/>
      <c r="E218" s="419"/>
      <c r="F218" s="218" t="s">
        <v>725</v>
      </c>
      <c r="G218" s="218"/>
      <c r="H218" s="218"/>
      <c r="I218" s="218" t="s">
        <v>65</v>
      </c>
      <c r="J218" s="219">
        <v>91.45</v>
      </c>
      <c r="K218" s="218"/>
      <c r="L218" s="219">
        <v>91.45</v>
      </c>
      <c r="M218" s="218" t="s">
        <v>640</v>
      </c>
      <c r="N218" s="220">
        <v>333</v>
      </c>
      <c r="V218" s="215"/>
      <c r="W218" s="221" t="s">
        <v>753</v>
      </c>
      <c r="AB218" s="221"/>
      <c r="AD218" s="221"/>
    </row>
    <row r="219" spans="1:31" s="180" customFormat="1" ht="12" x14ac:dyDescent="0.2">
      <c r="A219" s="231"/>
      <c r="B219" s="232"/>
      <c r="C219" s="191" t="s">
        <v>706</v>
      </c>
      <c r="D219" s="233"/>
      <c r="E219" s="233"/>
      <c r="F219" s="234"/>
      <c r="G219" s="234"/>
      <c r="H219" s="234"/>
      <c r="I219" s="234"/>
      <c r="J219" s="235"/>
      <c r="K219" s="234"/>
      <c r="L219" s="235"/>
      <c r="M219" s="236"/>
      <c r="N219" s="237"/>
      <c r="V219" s="215"/>
      <c r="W219" s="221"/>
      <c r="AB219" s="221"/>
      <c r="AD219" s="221"/>
    </row>
    <row r="220" spans="1:31" s="180" customFormat="1" ht="12" x14ac:dyDescent="0.2">
      <c r="A220" s="222"/>
      <c r="B220" s="193"/>
      <c r="C220" s="416" t="s">
        <v>754</v>
      </c>
      <c r="D220" s="416"/>
      <c r="E220" s="416"/>
      <c r="F220" s="416"/>
      <c r="G220" s="416"/>
      <c r="H220" s="416"/>
      <c r="I220" s="416"/>
      <c r="J220" s="416"/>
      <c r="K220" s="416"/>
      <c r="L220" s="416"/>
      <c r="M220" s="416"/>
      <c r="N220" s="421"/>
      <c r="V220" s="215"/>
      <c r="W220" s="221"/>
      <c r="AB220" s="221"/>
      <c r="AD220" s="221"/>
      <c r="AE220" s="186" t="s">
        <v>754</v>
      </c>
    </row>
    <row r="221" spans="1:31" s="180" customFormat="1" ht="21.75" x14ac:dyDescent="0.2">
      <c r="A221" s="216" t="s">
        <v>438</v>
      </c>
      <c r="B221" s="217" t="s">
        <v>755</v>
      </c>
      <c r="C221" s="419" t="s">
        <v>756</v>
      </c>
      <c r="D221" s="419"/>
      <c r="E221" s="419"/>
      <c r="F221" s="218" t="s">
        <v>725</v>
      </c>
      <c r="G221" s="218"/>
      <c r="H221" s="218"/>
      <c r="I221" s="218" t="s">
        <v>65</v>
      </c>
      <c r="J221" s="219"/>
      <c r="K221" s="218"/>
      <c r="L221" s="219"/>
      <c r="M221" s="218"/>
      <c r="N221" s="220"/>
      <c r="V221" s="215"/>
      <c r="W221" s="221" t="s">
        <v>756</v>
      </c>
      <c r="AB221" s="221"/>
      <c r="AD221" s="221"/>
    </row>
    <row r="222" spans="1:31" s="180" customFormat="1" ht="12" x14ac:dyDescent="0.2">
      <c r="A222" s="223"/>
      <c r="B222" s="224" t="s">
        <v>65</v>
      </c>
      <c r="C222" s="416" t="s">
        <v>596</v>
      </c>
      <c r="D222" s="416"/>
      <c r="E222" s="416"/>
      <c r="F222" s="225"/>
      <c r="G222" s="225"/>
      <c r="H222" s="225"/>
      <c r="I222" s="225"/>
      <c r="J222" s="226">
        <v>6.94</v>
      </c>
      <c r="K222" s="225"/>
      <c r="L222" s="226">
        <v>6.94</v>
      </c>
      <c r="M222" s="225" t="s">
        <v>597</v>
      </c>
      <c r="N222" s="227">
        <v>168</v>
      </c>
      <c r="V222" s="215"/>
      <c r="W222" s="221"/>
      <c r="Y222" s="186" t="s">
        <v>596</v>
      </c>
      <c r="AB222" s="221"/>
      <c r="AD222" s="221"/>
    </row>
    <row r="223" spans="1:31" s="180" customFormat="1" ht="12" x14ac:dyDescent="0.2">
      <c r="A223" s="223"/>
      <c r="B223" s="224" t="s">
        <v>64</v>
      </c>
      <c r="C223" s="416" t="s">
        <v>622</v>
      </c>
      <c r="D223" s="416"/>
      <c r="E223" s="416"/>
      <c r="F223" s="225"/>
      <c r="G223" s="225"/>
      <c r="H223" s="225"/>
      <c r="I223" s="225"/>
      <c r="J223" s="226">
        <v>1.81</v>
      </c>
      <c r="K223" s="225"/>
      <c r="L223" s="226">
        <v>1.81</v>
      </c>
      <c r="M223" s="225" t="s">
        <v>623</v>
      </c>
      <c r="N223" s="227">
        <v>14</v>
      </c>
      <c r="V223" s="215"/>
      <c r="W223" s="221"/>
      <c r="Y223" s="186" t="s">
        <v>622</v>
      </c>
      <c r="AB223" s="221"/>
      <c r="AD223" s="221"/>
    </row>
    <row r="224" spans="1:31" s="180" customFormat="1" ht="12" x14ac:dyDescent="0.2">
      <c r="A224" s="223"/>
      <c r="B224" s="224" t="s">
        <v>63</v>
      </c>
      <c r="C224" s="416" t="s">
        <v>624</v>
      </c>
      <c r="D224" s="416"/>
      <c r="E224" s="416"/>
      <c r="F224" s="225"/>
      <c r="G224" s="225"/>
      <c r="H224" s="225"/>
      <c r="I224" s="225"/>
      <c r="J224" s="226">
        <v>0.26</v>
      </c>
      <c r="K224" s="225"/>
      <c r="L224" s="226">
        <v>0.26</v>
      </c>
      <c r="M224" s="225" t="s">
        <v>597</v>
      </c>
      <c r="N224" s="227">
        <v>6</v>
      </c>
      <c r="V224" s="215"/>
      <c r="W224" s="221"/>
      <c r="Y224" s="186" t="s">
        <v>624</v>
      </c>
      <c r="AB224" s="221"/>
      <c r="AD224" s="221"/>
    </row>
    <row r="225" spans="1:31" s="180" customFormat="1" ht="12" x14ac:dyDescent="0.2">
      <c r="A225" s="223"/>
      <c r="B225" s="224" t="s">
        <v>62</v>
      </c>
      <c r="C225" s="416" t="s">
        <v>639</v>
      </c>
      <c r="D225" s="416"/>
      <c r="E225" s="416"/>
      <c r="F225" s="225"/>
      <c r="G225" s="225"/>
      <c r="H225" s="225"/>
      <c r="I225" s="225"/>
      <c r="J225" s="226">
        <v>0.51</v>
      </c>
      <c r="K225" s="225"/>
      <c r="L225" s="226">
        <v>0.51</v>
      </c>
      <c r="M225" s="225" t="s">
        <v>640</v>
      </c>
      <c r="N225" s="227">
        <v>2</v>
      </c>
      <c r="V225" s="215"/>
      <c r="W225" s="221"/>
      <c r="Y225" s="186" t="s">
        <v>639</v>
      </c>
      <c r="AB225" s="221"/>
      <c r="AD225" s="221"/>
    </row>
    <row r="226" spans="1:31" s="180" customFormat="1" ht="12" x14ac:dyDescent="0.2">
      <c r="A226" s="223"/>
      <c r="B226" s="224"/>
      <c r="C226" s="416" t="s">
        <v>598</v>
      </c>
      <c r="D226" s="416"/>
      <c r="E226" s="416"/>
      <c r="F226" s="225" t="s">
        <v>599</v>
      </c>
      <c r="G226" s="225" t="s">
        <v>757</v>
      </c>
      <c r="H226" s="225"/>
      <c r="I226" s="225" t="s">
        <v>757</v>
      </c>
      <c r="J226" s="226"/>
      <c r="K226" s="225"/>
      <c r="L226" s="226"/>
      <c r="M226" s="225"/>
      <c r="N226" s="227"/>
      <c r="V226" s="215"/>
      <c r="W226" s="221"/>
      <c r="Z226" s="186" t="s">
        <v>598</v>
      </c>
      <c r="AB226" s="221"/>
      <c r="AD226" s="221"/>
    </row>
    <row r="227" spans="1:31" s="180" customFormat="1" ht="12" x14ac:dyDescent="0.2">
      <c r="A227" s="223"/>
      <c r="B227" s="224"/>
      <c r="C227" s="416" t="s">
        <v>625</v>
      </c>
      <c r="D227" s="416"/>
      <c r="E227" s="416"/>
      <c r="F227" s="225" t="s">
        <v>599</v>
      </c>
      <c r="G227" s="225" t="s">
        <v>697</v>
      </c>
      <c r="H227" s="225"/>
      <c r="I227" s="225" t="s">
        <v>697</v>
      </c>
      <c r="J227" s="226"/>
      <c r="K227" s="225"/>
      <c r="L227" s="226"/>
      <c r="M227" s="225"/>
      <c r="N227" s="227"/>
      <c r="V227" s="215"/>
      <c r="W227" s="221"/>
      <c r="Z227" s="186" t="s">
        <v>625</v>
      </c>
      <c r="AB227" s="221"/>
      <c r="AD227" s="221"/>
    </row>
    <row r="228" spans="1:31" s="180" customFormat="1" ht="12" x14ac:dyDescent="0.2">
      <c r="A228" s="223"/>
      <c r="B228" s="224"/>
      <c r="C228" s="420" t="s">
        <v>602</v>
      </c>
      <c r="D228" s="420"/>
      <c r="E228" s="420"/>
      <c r="F228" s="228"/>
      <c r="G228" s="228"/>
      <c r="H228" s="228"/>
      <c r="I228" s="228"/>
      <c r="J228" s="229">
        <v>9.26</v>
      </c>
      <c r="K228" s="228"/>
      <c r="L228" s="229">
        <v>9.26</v>
      </c>
      <c r="M228" s="228"/>
      <c r="N228" s="230"/>
      <c r="V228" s="215"/>
      <c r="W228" s="221"/>
      <c r="AA228" s="186" t="s">
        <v>602</v>
      </c>
      <c r="AB228" s="221"/>
      <c r="AD228" s="221"/>
    </row>
    <row r="229" spans="1:31" s="180" customFormat="1" ht="12" x14ac:dyDescent="0.2">
      <c r="A229" s="223"/>
      <c r="B229" s="224"/>
      <c r="C229" s="416" t="s">
        <v>603</v>
      </c>
      <c r="D229" s="416"/>
      <c r="E229" s="416"/>
      <c r="F229" s="225"/>
      <c r="G229" s="225"/>
      <c r="H229" s="225"/>
      <c r="I229" s="225"/>
      <c r="J229" s="226"/>
      <c r="K229" s="225"/>
      <c r="L229" s="226">
        <v>7.2</v>
      </c>
      <c r="M229" s="225"/>
      <c r="N229" s="227">
        <v>174</v>
      </c>
      <c r="V229" s="215"/>
      <c r="W229" s="221"/>
      <c r="Z229" s="186" t="s">
        <v>603</v>
      </c>
      <c r="AB229" s="221"/>
      <c r="AD229" s="221"/>
    </row>
    <row r="230" spans="1:31" s="180" customFormat="1" ht="22.5" x14ac:dyDescent="0.2">
      <c r="A230" s="223"/>
      <c r="B230" s="224" t="s">
        <v>645</v>
      </c>
      <c r="C230" s="416" t="s">
        <v>646</v>
      </c>
      <c r="D230" s="416"/>
      <c r="E230" s="416"/>
      <c r="F230" s="225" t="s">
        <v>606</v>
      </c>
      <c r="G230" s="225" t="s">
        <v>647</v>
      </c>
      <c r="H230" s="225"/>
      <c r="I230" s="225" t="s">
        <v>647</v>
      </c>
      <c r="J230" s="226"/>
      <c r="K230" s="225"/>
      <c r="L230" s="226">
        <v>6.98</v>
      </c>
      <c r="M230" s="225"/>
      <c r="N230" s="227">
        <v>169</v>
      </c>
      <c r="V230" s="215"/>
      <c r="W230" s="221"/>
      <c r="Z230" s="186" t="s">
        <v>646</v>
      </c>
      <c r="AB230" s="221"/>
      <c r="AD230" s="221"/>
    </row>
    <row r="231" spans="1:31" s="180" customFormat="1" ht="22.5" x14ac:dyDescent="0.2">
      <c r="A231" s="223"/>
      <c r="B231" s="224" t="s">
        <v>648</v>
      </c>
      <c r="C231" s="416" t="s">
        <v>649</v>
      </c>
      <c r="D231" s="416"/>
      <c r="E231" s="416"/>
      <c r="F231" s="225" t="s">
        <v>606</v>
      </c>
      <c r="G231" s="225" t="s">
        <v>650</v>
      </c>
      <c r="H231" s="225" t="s">
        <v>611</v>
      </c>
      <c r="I231" s="225" t="s">
        <v>611</v>
      </c>
      <c r="J231" s="226"/>
      <c r="K231" s="225"/>
      <c r="L231" s="226"/>
      <c r="M231" s="225"/>
      <c r="N231" s="227"/>
      <c r="V231" s="215"/>
      <c r="W231" s="221"/>
      <c r="Z231" s="186" t="s">
        <v>649</v>
      </c>
      <c r="AB231" s="221"/>
      <c r="AD231" s="221"/>
    </row>
    <row r="232" spans="1:31" s="180" customFormat="1" ht="12" x14ac:dyDescent="0.2">
      <c r="A232" s="231"/>
      <c r="B232" s="232"/>
      <c r="C232" s="419" t="s">
        <v>612</v>
      </c>
      <c r="D232" s="419"/>
      <c r="E232" s="419"/>
      <c r="F232" s="218"/>
      <c r="G232" s="218"/>
      <c r="H232" s="218"/>
      <c r="I232" s="218"/>
      <c r="J232" s="219"/>
      <c r="K232" s="218"/>
      <c r="L232" s="219">
        <v>16.239999999999998</v>
      </c>
      <c r="M232" s="228"/>
      <c r="N232" s="220">
        <v>353</v>
      </c>
      <c r="V232" s="215"/>
      <c r="W232" s="221"/>
      <c r="AB232" s="221" t="s">
        <v>612</v>
      </c>
      <c r="AD232" s="221"/>
    </row>
    <row r="233" spans="1:31" s="180" customFormat="1" ht="21" x14ac:dyDescent="0.2">
      <c r="A233" s="216" t="s">
        <v>758</v>
      </c>
      <c r="B233" s="217" t="s">
        <v>759</v>
      </c>
      <c r="C233" s="419" t="s">
        <v>760</v>
      </c>
      <c r="D233" s="419"/>
      <c r="E233" s="419"/>
      <c r="F233" s="218" t="s">
        <v>725</v>
      </c>
      <c r="G233" s="218"/>
      <c r="H233" s="218"/>
      <c r="I233" s="218" t="s">
        <v>65</v>
      </c>
      <c r="J233" s="219">
        <v>11635.83</v>
      </c>
      <c r="K233" s="218"/>
      <c r="L233" s="219">
        <v>2037.83</v>
      </c>
      <c r="M233" s="218" t="s">
        <v>761</v>
      </c>
      <c r="N233" s="220">
        <v>11636</v>
      </c>
      <c r="V233" s="215"/>
      <c r="W233" s="221" t="s">
        <v>760</v>
      </c>
      <c r="AB233" s="221"/>
      <c r="AD233" s="221"/>
    </row>
    <row r="234" spans="1:31" s="180" customFormat="1" ht="12" x14ac:dyDescent="0.2">
      <c r="A234" s="231"/>
      <c r="B234" s="232"/>
      <c r="C234" s="191" t="s">
        <v>762</v>
      </c>
      <c r="D234" s="233"/>
      <c r="E234" s="233"/>
      <c r="F234" s="234"/>
      <c r="G234" s="234"/>
      <c r="H234" s="234"/>
      <c r="I234" s="234"/>
      <c r="J234" s="235"/>
      <c r="K234" s="234"/>
      <c r="L234" s="235"/>
      <c r="M234" s="236"/>
      <c r="N234" s="237"/>
      <c r="V234" s="215"/>
      <c r="W234" s="221"/>
      <c r="AB234" s="221"/>
      <c r="AD234" s="221"/>
    </row>
    <row r="235" spans="1:31" s="180" customFormat="1" ht="12" x14ac:dyDescent="0.2">
      <c r="A235" s="222"/>
      <c r="B235" s="193"/>
      <c r="C235" s="416" t="s">
        <v>763</v>
      </c>
      <c r="D235" s="416"/>
      <c r="E235" s="416"/>
      <c r="F235" s="416"/>
      <c r="G235" s="416"/>
      <c r="H235" s="416"/>
      <c r="I235" s="416"/>
      <c r="J235" s="416"/>
      <c r="K235" s="416"/>
      <c r="L235" s="416"/>
      <c r="M235" s="416"/>
      <c r="N235" s="421"/>
      <c r="V235" s="215"/>
      <c r="W235" s="221"/>
      <c r="AB235" s="221"/>
      <c r="AD235" s="221"/>
      <c r="AE235" s="186" t="s">
        <v>763</v>
      </c>
    </row>
    <row r="236" spans="1:31" s="180" customFormat="1" ht="12" x14ac:dyDescent="0.2">
      <c r="A236" s="216" t="s">
        <v>764</v>
      </c>
      <c r="B236" s="217" t="s">
        <v>765</v>
      </c>
      <c r="C236" s="419" t="s">
        <v>766</v>
      </c>
      <c r="D236" s="419"/>
      <c r="E236" s="419"/>
      <c r="F236" s="218" t="s">
        <v>725</v>
      </c>
      <c r="G236" s="218"/>
      <c r="H236" s="218"/>
      <c r="I236" s="218" t="s">
        <v>65</v>
      </c>
      <c r="J236" s="219"/>
      <c r="K236" s="218"/>
      <c r="L236" s="219"/>
      <c r="M236" s="218"/>
      <c r="N236" s="220"/>
      <c r="V236" s="215"/>
      <c r="W236" s="221" t="s">
        <v>766</v>
      </c>
      <c r="AB236" s="221"/>
      <c r="AD236" s="221"/>
    </row>
    <row r="237" spans="1:31" s="180" customFormat="1" ht="12" x14ac:dyDescent="0.2">
      <c r="A237" s="223"/>
      <c r="B237" s="224" t="s">
        <v>65</v>
      </c>
      <c r="C237" s="416" t="s">
        <v>596</v>
      </c>
      <c r="D237" s="416"/>
      <c r="E237" s="416"/>
      <c r="F237" s="225"/>
      <c r="G237" s="225"/>
      <c r="H237" s="225"/>
      <c r="I237" s="225"/>
      <c r="J237" s="226">
        <v>10.220000000000001</v>
      </c>
      <c r="K237" s="225"/>
      <c r="L237" s="226">
        <v>10.220000000000001</v>
      </c>
      <c r="M237" s="225" t="s">
        <v>597</v>
      </c>
      <c r="N237" s="227">
        <v>248</v>
      </c>
      <c r="V237" s="215"/>
      <c r="W237" s="221"/>
      <c r="Y237" s="186" t="s">
        <v>596</v>
      </c>
      <c r="AB237" s="221"/>
      <c r="AD237" s="221"/>
    </row>
    <row r="238" spans="1:31" s="180" customFormat="1" ht="12" x14ac:dyDescent="0.2">
      <c r="A238" s="223"/>
      <c r="B238" s="224" t="s">
        <v>62</v>
      </c>
      <c r="C238" s="416" t="s">
        <v>639</v>
      </c>
      <c r="D238" s="416"/>
      <c r="E238" s="416"/>
      <c r="F238" s="225"/>
      <c r="G238" s="225"/>
      <c r="H238" s="225"/>
      <c r="I238" s="225"/>
      <c r="J238" s="226">
        <v>0.38</v>
      </c>
      <c r="K238" s="225"/>
      <c r="L238" s="226">
        <v>0.38</v>
      </c>
      <c r="M238" s="225" t="s">
        <v>640</v>
      </c>
      <c r="N238" s="227">
        <v>1</v>
      </c>
      <c r="V238" s="215"/>
      <c r="W238" s="221"/>
      <c r="Y238" s="186" t="s">
        <v>639</v>
      </c>
      <c r="AB238" s="221"/>
      <c r="AD238" s="221"/>
    </row>
    <row r="239" spans="1:31" s="180" customFormat="1" ht="12" x14ac:dyDescent="0.2">
      <c r="A239" s="223"/>
      <c r="B239" s="224"/>
      <c r="C239" s="416" t="s">
        <v>598</v>
      </c>
      <c r="D239" s="416"/>
      <c r="E239" s="416"/>
      <c r="F239" s="225" t="s">
        <v>599</v>
      </c>
      <c r="G239" s="225" t="s">
        <v>767</v>
      </c>
      <c r="H239" s="225"/>
      <c r="I239" s="225" t="s">
        <v>767</v>
      </c>
      <c r="J239" s="226"/>
      <c r="K239" s="225"/>
      <c r="L239" s="226"/>
      <c r="M239" s="225"/>
      <c r="N239" s="227"/>
      <c r="V239" s="215"/>
      <c r="W239" s="221"/>
      <c r="Z239" s="186" t="s">
        <v>598</v>
      </c>
      <c r="AB239" s="221"/>
      <c r="AD239" s="221"/>
    </row>
    <row r="240" spans="1:31" s="180" customFormat="1" ht="12" x14ac:dyDescent="0.2">
      <c r="A240" s="223"/>
      <c r="B240" s="224"/>
      <c r="C240" s="420" t="s">
        <v>602</v>
      </c>
      <c r="D240" s="420"/>
      <c r="E240" s="420"/>
      <c r="F240" s="228"/>
      <c r="G240" s="228"/>
      <c r="H240" s="228"/>
      <c r="I240" s="228"/>
      <c r="J240" s="229">
        <v>10.6</v>
      </c>
      <c r="K240" s="228"/>
      <c r="L240" s="229">
        <v>10.6</v>
      </c>
      <c r="M240" s="228"/>
      <c r="N240" s="230"/>
      <c r="V240" s="215"/>
      <c r="W240" s="221"/>
      <c r="AA240" s="186" t="s">
        <v>602</v>
      </c>
      <c r="AB240" s="221"/>
      <c r="AD240" s="221"/>
    </row>
    <row r="241" spans="1:33" s="180" customFormat="1" ht="12" x14ac:dyDescent="0.2">
      <c r="A241" s="223"/>
      <c r="B241" s="224"/>
      <c r="C241" s="416" t="s">
        <v>603</v>
      </c>
      <c r="D241" s="416"/>
      <c r="E241" s="416"/>
      <c r="F241" s="225"/>
      <c r="G241" s="225"/>
      <c r="H241" s="225"/>
      <c r="I241" s="225"/>
      <c r="J241" s="226"/>
      <c r="K241" s="225"/>
      <c r="L241" s="226">
        <v>10.220000000000001</v>
      </c>
      <c r="M241" s="225"/>
      <c r="N241" s="227">
        <v>248</v>
      </c>
      <c r="V241" s="215"/>
      <c r="W241" s="221"/>
      <c r="Z241" s="186" t="s">
        <v>603</v>
      </c>
      <c r="AB241" s="221"/>
      <c r="AD241" s="221"/>
    </row>
    <row r="242" spans="1:33" s="180" customFormat="1" ht="22.5" x14ac:dyDescent="0.2">
      <c r="A242" s="223"/>
      <c r="B242" s="224" t="s">
        <v>645</v>
      </c>
      <c r="C242" s="416" t="s">
        <v>646</v>
      </c>
      <c r="D242" s="416"/>
      <c r="E242" s="416"/>
      <c r="F242" s="225" t="s">
        <v>606</v>
      </c>
      <c r="G242" s="225" t="s">
        <v>647</v>
      </c>
      <c r="H242" s="225"/>
      <c r="I242" s="225" t="s">
        <v>647</v>
      </c>
      <c r="J242" s="226"/>
      <c r="K242" s="225"/>
      <c r="L242" s="226">
        <v>9.91</v>
      </c>
      <c r="M242" s="225"/>
      <c r="N242" s="227">
        <v>241</v>
      </c>
      <c r="V242" s="215"/>
      <c r="W242" s="221"/>
      <c r="Z242" s="186" t="s">
        <v>646</v>
      </c>
      <c r="AB242" s="221"/>
      <c r="AD242" s="221"/>
    </row>
    <row r="243" spans="1:33" s="180" customFormat="1" ht="22.5" x14ac:dyDescent="0.2">
      <c r="A243" s="223"/>
      <c r="B243" s="224" t="s">
        <v>648</v>
      </c>
      <c r="C243" s="416" t="s">
        <v>649</v>
      </c>
      <c r="D243" s="416"/>
      <c r="E243" s="416"/>
      <c r="F243" s="225" t="s">
        <v>606</v>
      </c>
      <c r="G243" s="225" t="s">
        <v>650</v>
      </c>
      <c r="H243" s="225" t="s">
        <v>611</v>
      </c>
      <c r="I243" s="225" t="s">
        <v>611</v>
      </c>
      <c r="J243" s="226"/>
      <c r="K243" s="225"/>
      <c r="L243" s="226"/>
      <c r="M243" s="225"/>
      <c r="N243" s="227"/>
      <c r="V243" s="215"/>
      <c r="W243" s="221"/>
      <c r="Z243" s="186" t="s">
        <v>649</v>
      </c>
      <c r="AB243" s="221"/>
      <c r="AD243" s="221"/>
    </row>
    <row r="244" spans="1:33" s="180" customFormat="1" ht="12" x14ac:dyDescent="0.2">
      <c r="A244" s="231"/>
      <c r="B244" s="232"/>
      <c r="C244" s="419" t="s">
        <v>612</v>
      </c>
      <c r="D244" s="419"/>
      <c r="E244" s="419"/>
      <c r="F244" s="218"/>
      <c r="G244" s="218"/>
      <c r="H244" s="218"/>
      <c r="I244" s="218"/>
      <c r="J244" s="219"/>
      <c r="K244" s="218"/>
      <c r="L244" s="219">
        <v>20.51</v>
      </c>
      <c r="M244" s="228"/>
      <c r="N244" s="220">
        <v>490</v>
      </c>
      <c r="V244" s="215"/>
      <c r="W244" s="221"/>
      <c r="AB244" s="221" t="s">
        <v>612</v>
      </c>
      <c r="AD244" s="221"/>
    </row>
    <row r="245" spans="1:33" s="180" customFormat="1" ht="21.75" x14ac:dyDescent="0.2">
      <c r="A245" s="216" t="s">
        <v>768</v>
      </c>
      <c r="B245" s="217" t="s">
        <v>769</v>
      </c>
      <c r="C245" s="419" t="s">
        <v>770</v>
      </c>
      <c r="D245" s="419"/>
      <c r="E245" s="419"/>
      <c r="F245" s="218" t="s">
        <v>725</v>
      </c>
      <c r="G245" s="218"/>
      <c r="H245" s="218"/>
      <c r="I245" s="218" t="s">
        <v>65</v>
      </c>
      <c r="J245" s="219">
        <v>347.49</v>
      </c>
      <c r="K245" s="218"/>
      <c r="L245" s="219">
        <v>347.49</v>
      </c>
      <c r="M245" s="218" t="s">
        <v>761</v>
      </c>
      <c r="N245" s="220">
        <v>1984</v>
      </c>
      <c r="V245" s="215"/>
      <c r="W245" s="221" t="s">
        <v>770</v>
      </c>
      <c r="AB245" s="221"/>
      <c r="AD245" s="221"/>
    </row>
    <row r="246" spans="1:33" s="180" customFormat="1" ht="12" x14ac:dyDescent="0.2">
      <c r="A246" s="231"/>
      <c r="B246" s="232"/>
      <c r="C246" s="191" t="s">
        <v>762</v>
      </c>
      <c r="D246" s="233"/>
      <c r="E246" s="233"/>
      <c r="F246" s="234"/>
      <c r="G246" s="234"/>
      <c r="H246" s="234"/>
      <c r="I246" s="234"/>
      <c r="J246" s="235"/>
      <c r="K246" s="234"/>
      <c r="L246" s="235"/>
      <c r="M246" s="236"/>
      <c r="N246" s="237"/>
      <c r="V246" s="215"/>
      <c r="W246" s="221"/>
      <c r="AB246" s="221"/>
      <c r="AD246" s="221"/>
    </row>
    <row r="247" spans="1:33" s="180" customFormat="1" ht="1.5" customHeight="1" x14ac:dyDescent="0.2">
      <c r="A247" s="234"/>
      <c r="B247" s="232"/>
      <c r="C247" s="232"/>
      <c r="D247" s="232"/>
      <c r="E247" s="232"/>
      <c r="F247" s="234"/>
      <c r="G247" s="234"/>
      <c r="H247" s="234"/>
      <c r="I247" s="234"/>
      <c r="J247" s="239"/>
      <c r="K247" s="234"/>
      <c r="L247" s="239"/>
      <c r="M247" s="225"/>
      <c r="N247" s="239"/>
      <c r="V247" s="215"/>
      <c r="W247" s="221"/>
      <c r="AB247" s="221"/>
      <c r="AD247" s="221"/>
    </row>
    <row r="248" spans="1:33" s="180" customFormat="1" ht="12" x14ac:dyDescent="0.2">
      <c r="A248" s="240"/>
      <c r="B248" s="241"/>
      <c r="C248" s="419" t="s">
        <v>771</v>
      </c>
      <c r="D248" s="419"/>
      <c r="E248" s="419"/>
      <c r="F248" s="419"/>
      <c r="G248" s="419"/>
      <c r="H248" s="419"/>
      <c r="I248" s="419"/>
      <c r="J248" s="419"/>
      <c r="K248" s="419"/>
      <c r="L248" s="242">
        <v>2593.5100000000002</v>
      </c>
      <c r="M248" s="243"/>
      <c r="N248" s="244">
        <v>16124</v>
      </c>
      <c r="V248" s="215"/>
      <c r="W248" s="221"/>
      <c r="AB248" s="221"/>
      <c r="AD248" s="221" t="s">
        <v>771</v>
      </c>
    </row>
    <row r="249" spans="1:33" s="180" customFormat="1" ht="2.25" customHeight="1" x14ac:dyDescent="0.2">
      <c r="B249" s="192"/>
      <c r="C249" s="192"/>
      <c r="D249" s="192"/>
      <c r="E249" s="192"/>
      <c r="F249" s="192"/>
      <c r="G249" s="192"/>
      <c r="H249" s="192"/>
      <c r="I249" s="192"/>
      <c r="J249" s="192"/>
      <c r="K249" s="192"/>
      <c r="L249" s="245"/>
      <c r="M249" s="246"/>
      <c r="N249" s="247"/>
    </row>
    <row r="250" spans="1:33" s="180" customFormat="1" x14ac:dyDescent="0.2">
      <c r="A250" s="240"/>
      <c r="B250" s="241"/>
      <c r="C250" s="419" t="s">
        <v>772</v>
      </c>
      <c r="D250" s="419"/>
      <c r="E250" s="419"/>
      <c r="F250" s="419"/>
      <c r="G250" s="419"/>
      <c r="H250" s="419"/>
      <c r="I250" s="419"/>
      <c r="J250" s="419"/>
      <c r="K250" s="419"/>
      <c r="L250" s="242"/>
      <c r="M250" s="248"/>
      <c r="N250" s="244"/>
      <c r="AF250" s="221" t="s">
        <v>772</v>
      </c>
    </row>
    <row r="251" spans="1:33" s="180" customFormat="1" x14ac:dyDescent="0.2">
      <c r="A251" s="249"/>
      <c r="B251" s="224"/>
      <c r="C251" s="416" t="s">
        <v>773</v>
      </c>
      <c r="D251" s="416"/>
      <c r="E251" s="416"/>
      <c r="F251" s="416"/>
      <c r="G251" s="416"/>
      <c r="H251" s="416"/>
      <c r="I251" s="416"/>
      <c r="J251" s="416"/>
      <c r="K251" s="416"/>
      <c r="L251" s="250">
        <v>38989.370000000003</v>
      </c>
      <c r="M251" s="251"/>
      <c r="N251" s="252">
        <v>179895</v>
      </c>
      <c r="AF251" s="221"/>
      <c r="AG251" s="186" t="s">
        <v>773</v>
      </c>
    </row>
    <row r="252" spans="1:33" s="180" customFormat="1" x14ac:dyDescent="0.2">
      <c r="A252" s="249"/>
      <c r="B252" s="224"/>
      <c r="C252" s="416" t="s">
        <v>774</v>
      </c>
      <c r="D252" s="416"/>
      <c r="E252" s="416"/>
      <c r="F252" s="416"/>
      <c r="G252" s="416"/>
      <c r="H252" s="416"/>
      <c r="I252" s="416"/>
      <c r="J252" s="416"/>
      <c r="K252" s="416"/>
      <c r="L252" s="250"/>
      <c r="M252" s="251"/>
      <c r="N252" s="252"/>
      <c r="AF252" s="221"/>
      <c r="AG252" s="186" t="s">
        <v>774</v>
      </c>
    </row>
    <row r="253" spans="1:33" s="180" customFormat="1" x14ac:dyDescent="0.2">
      <c r="A253" s="249"/>
      <c r="B253" s="224"/>
      <c r="C253" s="416" t="s">
        <v>775</v>
      </c>
      <c r="D253" s="416"/>
      <c r="E253" s="416"/>
      <c r="F253" s="416"/>
      <c r="G253" s="416"/>
      <c r="H253" s="416"/>
      <c r="I253" s="416"/>
      <c r="J253" s="416"/>
      <c r="K253" s="416"/>
      <c r="L253" s="250">
        <v>1383.33</v>
      </c>
      <c r="M253" s="251"/>
      <c r="N253" s="252">
        <v>33560</v>
      </c>
      <c r="AF253" s="221"/>
      <c r="AG253" s="186" t="s">
        <v>775</v>
      </c>
    </row>
    <row r="254" spans="1:33" s="180" customFormat="1" x14ac:dyDescent="0.2">
      <c r="A254" s="249"/>
      <c r="B254" s="224"/>
      <c r="C254" s="416" t="s">
        <v>776</v>
      </c>
      <c r="D254" s="416"/>
      <c r="E254" s="416"/>
      <c r="F254" s="416"/>
      <c r="G254" s="416"/>
      <c r="H254" s="416"/>
      <c r="I254" s="416"/>
      <c r="J254" s="416"/>
      <c r="K254" s="416"/>
      <c r="L254" s="250">
        <v>2304.11</v>
      </c>
      <c r="M254" s="251"/>
      <c r="N254" s="252">
        <v>17835</v>
      </c>
      <c r="AF254" s="221"/>
      <c r="AG254" s="186" t="s">
        <v>776</v>
      </c>
    </row>
    <row r="255" spans="1:33" s="180" customFormat="1" x14ac:dyDescent="0.2">
      <c r="A255" s="249"/>
      <c r="B255" s="224"/>
      <c r="C255" s="416" t="s">
        <v>777</v>
      </c>
      <c r="D255" s="416"/>
      <c r="E255" s="416"/>
      <c r="F255" s="416"/>
      <c r="G255" s="416"/>
      <c r="H255" s="416"/>
      <c r="I255" s="416"/>
      <c r="J255" s="416"/>
      <c r="K255" s="416"/>
      <c r="L255" s="250">
        <v>308.20999999999998</v>
      </c>
      <c r="M255" s="251"/>
      <c r="N255" s="252">
        <v>7476</v>
      </c>
      <c r="AF255" s="221"/>
      <c r="AG255" s="186" t="s">
        <v>777</v>
      </c>
    </row>
    <row r="256" spans="1:33" s="180" customFormat="1" x14ac:dyDescent="0.2">
      <c r="A256" s="249"/>
      <c r="B256" s="224"/>
      <c r="C256" s="416" t="s">
        <v>778</v>
      </c>
      <c r="D256" s="416"/>
      <c r="E256" s="416"/>
      <c r="F256" s="416"/>
      <c r="G256" s="416"/>
      <c r="H256" s="416"/>
      <c r="I256" s="416"/>
      <c r="J256" s="416"/>
      <c r="K256" s="416"/>
      <c r="L256" s="250">
        <v>35301.93</v>
      </c>
      <c r="M256" s="251"/>
      <c r="N256" s="252">
        <v>128500</v>
      </c>
      <c r="AF256" s="221"/>
      <c r="AG256" s="186" t="s">
        <v>778</v>
      </c>
    </row>
    <row r="257" spans="1:33" s="180" customFormat="1" x14ac:dyDescent="0.2">
      <c r="A257" s="249"/>
      <c r="B257" s="224"/>
      <c r="C257" s="416" t="s">
        <v>779</v>
      </c>
      <c r="D257" s="416"/>
      <c r="E257" s="416"/>
      <c r="F257" s="416"/>
      <c r="G257" s="416"/>
      <c r="H257" s="416"/>
      <c r="I257" s="416"/>
      <c r="J257" s="416"/>
      <c r="K257" s="416"/>
      <c r="L257" s="250">
        <v>2981.87</v>
      </c>
      <c r="M257" s="251"/>
      <c r="N257" s="252">
        <v>15358</v>
      </c>
      <c r="AF257" s="221"/>
      <c r="AG257" s="186" t="s">
        <v>779</v>
      </c>
    </row>
    <row r="258" spans="1:33" s="180" customFormat="1" x14ac:dyDescent="0.2">
      <c r="A258" s="249"/>
      <c r="B258" s="224"/>
      <c r="C258" s="416" t="s">
        <v>774</v>
      </c>
      <c r="D258" s="416"/>
      <c r="E258" s="416"/>
      <c r="F258" s="416"/>
      <c r="G258" s="416"/>
      <c r="H258" s="416"/>
      <c r="I258" s="416"/>
      <c r="J258" s="416"/>
      <c r="K258" s="416"/>
      <c r="L258" s="250"/>
      <c r="M258" s="251"/>
      <c r="N258" s="252"/>
      <c r="AF258" s="221"/>
      <c r="AG258" s="186" t="s">
        <v>774</v>
      </c>
    </row>
    <row r="259" spans="1:33" s="180" customFormat="1" x14ac:dyDescent="0.2">
      <c r="A259" s="249"/>
      <c r="B259" s="224"/>
      <c r="C259" s="416" t="s">
        <v>780</v>
      </c>
      <c r="D259" s="416"/>
      <c r="E259" s="416"/>
      <c r="F259" s="416"/>
      <c r="G259" s="416"/>
      <c r="H259" s="416"/>
      <c r="I259" s="416"/>
      <c r="J259" s="416"/>
      <c r="K259" s="416"/>
      <c r="L259" s="250">
        <v>22.35</v>
      </c>
      <c r="M259" s="251"/>
      <c r="N259" s="252">
        <v>542</v>
      </c>
      <c r="AF259" s="221"/>
      <c r="AG259" s="186" t="s">
        <v>780</v>
      </c>
    </row>
    <row r="260" spans="1:33" s="180" customFormat="1" x14ac:dyDescent="0.2">
      <c r="A260" s="249"/>
      <c r="B260" s="224"/>
      <c r="C260" s="416" t="s">
        <v>781</v>
      </c>
      <c r="D260" s="416"/>
      <c r="E260" s="416"/>
      <c r="F260" s="416"/>
      <c r="G260" s="416"/>
      <c r="H260" s="416"/>
      <c r="I260" s="416"/>
      <c r="J260" s="416"/>
      <c r="K260" s="416"/>
      <c r="L260" s="250">
        <v>494.54</v>
      </c>
      <c r="M260" s="251"/>
      <c r="N260" s="252">
        <v>3828</v>
      </c>
      <c r="AF260" s="221"/>
      <c r="AG260" s="186" t="s">
        <v>781</v>
      </c>
    </row>
    <row r="261" spans="1:33" s="180" customFormat="1" x14ac:dyDescent="0.2">
      <c r="A261" s="249"/>
      <c r="B261" s="224"/>
      <c r="C261" s="416" t="s">
        <v>782</v>
      </c>
      <c r="D261" s="416"/>
      <c r="E261" s="416"/>
      <c r="F261" s="416"/>
      <c r="G261" s="416"/>
      <c r="H261" s="416"/>
      <c r="I261" s="416"/>
      <c r="J261" s="416"/>
      <c r="K261" s="416"/>
      <c r="L261" s="250">
        <v>81.96</v>
      </c>
      <c r="M261" s="251"/>
      <c r="N261" s="252">
        <v>1988</v>
      </c>
      <c r="AF261" s="221"/>
      <c r="AG261" s="186" t="s">
        <v>782</v>
      </c>
    </row>
    <row r="262" spans="1:33" s="180" customFormat="1" x14ac:dyDescent="0.2">
      <c r="A262" s="249"/>
      <c r="B262" s="224"/>
      <c r="C262" s="416" t="s">
        <v>783</v>
      </c>
      <c r="D262" s="416"/>
      <c r="E262" s="416"/>
      <c r="F262" s="416"/>
      <c r="G262" s="416"/>
      <c r="H262" s="416"/>
      <c r="I262" s="416"/>
      <c r="J262" s="416"/>
      <c r="K262" s="416"/>
      <c r="L262" s="250">
        <v>2367.19</v>
      </c>
      <c r="M262" s="251"/>
      <c r="N262" s="252">
        <v>8617</v>
      </c>
      <c r="AF262" s="221"/>
      <c r="AG262" s="186" t="s">
        <v>783</v>
      </c>
    </row>
    <row r="263" spans="1:33" s="180" customFormat="1" x14ac:dyDescent="0.2">
      <c r="A263" s="249"/>
      <c r="B263" s="224"/>
      <c r="C263" s="416" t="s">
        <v>784</v>
      </c>
      <c r="D263" s="416"/>
      <c r="E263" s="416"/>
      <c r="F263" s="416"/>
      <c r="G263" s="416"/>
      <c r="H263" s="416"/>
      <c r="I263" s="416"/>
      <c r="J263" s="416"/>
      <c r="K263" s="416"/>
      <c r="L263" s="250">
        <v>97.79</v>
      </c>
      <c r="M263" s="251"/>
      <c r="N263" s="252">
        <v>2371</v>
      </c>
      <c r="AF263" s="221"/>
      <c r="AG263" s="186" t="s">
        <v>784</v>
      </c>
    </row>
    <row r="264" spans="1:33" s="180" customFormat="1" x14ac:dyDescent="0.2">
      <c r="A264" s="249"/>
      <c r="B264" s="224"/>
      <c r="C264" s="416" t="s">
        <v>785</v>
      </c>
      <c r="D264" s="416"/>
      <c r="E264" s="416"/>
      <c r="F264" s="416"/>
      <c r="G264" s="416"/>
      <c r="H264" s="416"/>
      <c r="I264" s="416"/>
      <c r="J264" s="416"/>
      <c r="K264" s="416"/>
      <c r="L264" s="250">
        <v>37119.410000000003</v>
      </c>
      <c r="M264" s="251"/>
      <c r="N264" s="252">
        <v>199462</v>
      </c>
      <c r="AF264" s="221"/>
      <c r="AG264" s="186" t="s">
        <v>785</v>
      </c>
    </row>
    <row r="265" spans="1:33" s="180" customFormat="1" x14ac:dyDescent="0.2">
      <c r="A265" s="249"/>
      <c r="B265" s="224"/>
      <c r="C265" s="416" t="s">
        <v>774</v>
      </c>
      <c r="D265" s="416"/>
      <c r="E265" s="416"/>
      <c r="F265" s="416"/>
      <c r="G265" s="416"/>
      <c r="H265" s="416"/>
      <c r="I265" s="416"/>
      <c r="J265" s="416"/>
      <c r="K265" s="416"/>
      <c r="L265" s="250"/>
      <c r="M265" s="251"/>
      <c r="N265" s="252"/>
      <c r="AF265" s="221"/>
      <c r="AG265" s="186" t="s">
        <v>774</v>
      </c>
    </row>
    <row r="266" spans="1:33" s="180" customFormat="1" x14ac:dyDescent="0.2">
      <c r="A266" s="249"/>
      <c r="B266" s="224"/>
      <c r="C266" s="416" t="s">
        <v>780</v>
      </c>
      <c r="D266" s="416"/>
      <c r="E266" s="416"/>
      <c r="F266" s="416"/>
      <c r="G266" s="416"/>
      <c r="H266" s="416"/>
      <c r="I266" s="416"/>
      <c r="J266" s="416"/>
      <c r="K266" s="416"/>
      <c r="L266" s="250">
        <v>1355.65</v>
      </c>
      <c r="M266" s="251"/>
      <c r="N266" s="252">
        <v>32889</v>
      </c>
      <c r="AF266" s="221"/>
      <c r="AG266" s="186" t="s">
        <v>780</v>
      </c>
    </row>
    <row r="267" spans="1:33" s="180" customFormat="1" x14ac:dyDescent="0.2">
      <c r="A267" s="249"/>
      <c r="B267" s="224"/>
      <c r="C267" s="416" t="s">
        <v>781</v>
      </c>
      <c r="D267" s="416"/>
      <c r="E267" s="416"/>
      <c r="F267" s="416"/>
      <c r="G267" s="416"/>
      <c r="H267" s="416"/>
      <c r="I267" s="416"/>
      <c r="J267" s="416"/>
      <c r="K267" s="416"/>
      <c r="L267" s="250">
        <v>1328.34</v>
      </c>
      <c r="M267" s="251"/>
      <c r="N267" s="252">
        <v>10282</v>
      </c>
      <c r="AF267" s="221"/>
      <c r="AG267" s="186" t="s">
        <v>781</v>
      </c>
    </row>
    <row r="268" spans="1:33" s="180" customFormat="1" x14ac:dyDescent="0.2">
      <c r="A268" s="249"/>
      <c r="B268" s="224"/>
      <c r="C268" s="416" t="s">
        <v>782</v>
      </c>
      <c r="D268" s="416"/>
      <c r="E268" s="416"/>
      <c r="F268" s="416"/>
      <c r="G268" s="416"/>
      <c r="H268" s="416"/>
      <c r="I268" s="416"/>
      <c r="J268" s="416"/>
      <c r="K268" s="416"/>
      <c r="L268" s="250">
        <v>191.45</v>
      </c>
      <c r="M268" s="251"/>
      <c r="N268" s="252">
        <v>4644</v>
      </c>
      <c r="AF268" s="221"/>
      <c r="AG268" s="186" t="s">
        <v>782</v>
      </c>
    </row>
    <row r="269" spans="1:33" s="180" customFormat="1" x14ac:dyDescent="0.2">
      <c r="A269" s="249"/>
      <c r="B269" s="224"/>
      <c r="C269" s="416" t="s">
        <v>783</v>
      </c>
      <c r="D269" s="416"/>
      <c r="E269" s="416"/>
      <c r="F269" s="416"/>
      <c r="G269" s="416"/>
      <c r="H269" s="416"/>
      <c r="I269" s="416"/>
      <c r="J269" s="416"/>
      <c r="K269" s="416"/>
      <c r="L269" s="250">
        <v>32934.74</v>
      </c>
      <c r="M269" s="251"/>
      <c r="N269" s="252">
        <v>119883</v>
      </c>
      <c r="AF269" s="221"/>
      <c r="AG269" s="186" t="s">
        <v>783</v>
      </c>
    </row>
    <row r="270" spans="1:33" s="180" customFormat="1" x14ac:dyDescent="0.2">
      <c r="A270" s="249"/>
      <c r="B270" s="224"/>
      <c r="C270" s="416" t="s">
        <v>784</v>
      </c>
      <c r="D270" s="416"/>
      <c r="E270" s="416"/>
      <c r="F270" s="416"/>
      <c r="G270" s="416"/>
      <c r="H270" s="416"/>
      <c r="I270" s="416"/>
      <c r="J270" s="416"/>
      <c r="K270" s="416"/>
      <c r="L270" s="250">
        <v>1500.68</v>
      </c>
      <c r="M270" s="251"/>
      <c r="N270" s="252">
        <v>36408</v>
      </c>
      <c r="AF270" s="221"/>
      <c r="AG270" s="186" t="s">
        <v>784</v>
      </c>
    </row>
    <row r="271" spans="1:33" s="180" customFormat="1" x14ac:dyDescent="0.2">
      <c r="A271" s="249"/>
      <c r="B271" s="224"/>
      <c r="C271" s="416" t="s">
        <v>786</v>
      </c>
      <c r="D271" s="416"/>
      <c r="E271" s="416"/>
      <c r="F271" s="416"/>
      <c r="G271" s="416"/>
      <c r="H271" s="416"/>
      <c r="I271" s="416"/>
      <c r="J271" s="416"/>
      <c r="K271" s="416"/>
      <c r="L271" s="250">
        <v>2385.3200000000002</v>
      </c>
      <c r="M271" s="251"/>
      <c r="N271" s="252">
        <v>13620</v>
      </c>
      <c r="AF271" s="221"/>
      <c r="AG271" s="186" t="s">
        <v>786</v>
      </c>
    </row>
    <row r="272" spans="1:33" s="180" customFormat="1" x14ac:dyDescent="0.2">
      <c r="A272" s="249"/>
      <c r="B272" s="224"/>
      <c r="C272" s="416" t="s">
        <v>787</v>
      </c>
      <c r="D272" s="416"/>
      <c r="E272" s="416"/>
      <c r="F272" s="416"/>
      <c r="G272" s="416"/>
      <c r="H272" s="416"/>
      <c r="I272" s="416"/>
      <c r="J272" s="416"/>
      <c r="K272" s="416"/>
      <c r="L272" s="250">
        <v>2385.3200000000002</v>
      </c>
      <c r="M272" s="251"/>
      <c r="N272" s="252">
        <v>13620</v>
      </c>
      <c r="AF272" s="221"/>
      <c r="AG272" s="186" t="s">
        <v>787</v>
      </c>
    </row>
    <row r="273" spans="1:35" x14ac:dyDescent="0.2">
      <c r="A273" s="249"/>
      <c r="B273" s="224"/>
      <c r="C273" s="416" t="s">
        <v>788</v>
      </c>
      <c r="D273" s="416"/>
      <c r="E273" s="416"/>
      <c r="F273" s="416"/>
      <c r="G273" s="416"/>
      <c r="H273" s="416"/>
      <c r="I273" s="416"/>
      <c r="J273" s="416"/>
      <c r="K273" s="416"/>
      <c r="L273" s="250">
        <v>516.25</v>
      </c>
      <c r="M273" s="251"/>
      <c r="N273" s="252">
        <v>4574</v>
      </c>
      <c r="P273" s="180"/>
      <c r="Q273" s="180"/>
      <c r="R273" s="180"/>
      <c r="S273" s="180"/>
      <c r="T273" s="180"/>
      <c r="U273" s="180"/>
      <c r="V273" s="180"/>
      <c r="W273" s="180"/>
      <c r="X273" s="180"/>
      <c r="Y273" s="180"/>
      <c r="Z273" s="180"/>
      <c r="AA273" s="180"/>
      <c r="AB273" s="180"/>
      <c r="AC273" s="180"/>
      <c r="AD273" s="180"/>
      <c r="AE273" s="180"/>
      <c r="AF273" s="221"/>
      <c r="AG273" s="186" t="s">
        <v>788</v>
      </c>
      <c r="AH273" s="180"/>
      <c r="AI273" s="180"/>
    </row>
    <row r="274" spans="1:35" x14ac:dyDescent="0.2">
      <c r="A274" s="249"/>
      <c r="B274" s="224"/>
      <c r="C274" s="416" t="s">
        <v>789</v>
      </c>
      <c r="D274" s="416"/>
      <c r="E274" s="416"/>
      <c r="F274" s="416"/>
      <c r="G274" s="416"/>
      <c r="H274" s="416"/>
      <c r="I274" s="416"/>
      <c r="J274" s="416"/>
      <c r="K274" s="416"/>
      <c r="L274" s="250">
        <v>516.25</v>
      </c>
      <c r="M274" s="251"/>
      <c r="N274" s="252">
        <v>4574</v>
      </c>
      <c r="P274" s="180"/>
      <c r="Q274" s="180"/>
      <c r="R274" s="180"/>
      <c r="S274" s="180"/>
      <c r="T274" s="180"/>
      <c r="U274" s="180"/>
      <c r="V274" s="180"/>
      <c r="W274" s="180"/>
      <c r="X274" s="180"/>
      <c r="Y274" s="180"/>
      <c r="Z274" s="180"/>
      <c r="AA274" s="180"/>
      <c r="AB274" s="180"/>
      <c r="AC274" s="180"/>
      <c r="AD274" s="180"/>
      <c r="AE274" s="180"/>
      <c r="AF274" s="221"/>
      <c r="AG274" s="186" t="s">
        <v>789</v>
      </c>
      <c r="AH274" s="180"/>
      <c r="AI274" s="180"/>
    </row>
    <row r="275" spans="1:35" x14ac:dyDescent="0.2">
      <c r="A275" s="249"/>
      <c r="B275" s="224"/>
      <c r="C275" s="416" t="s">
        <v>790</v>
      </c>
      <c r="D275" s="416"/>
      <c r="E275" s="416"/>
      <c r="F275" s="416"/>
      <c r="G275" s="416"/>
      <c r="H275" s="416"/>
      <c r="I275" s="416"/>
      <c r="J275" s="416"/>
      <c r="K275" s="416"/>
      <c r="L275" s="250"/>
      <c r="M275" s="251"/>
      <c r="N275" s="252"/>
      <c r="P275" s="180"/>
      <c r="Q275" s="180"/>
      <c r="R275" s="180"/>
      <c r="S275" s="180"/>
      <c r="T275" s="180"/>
      <c r="U275" s="180"/>
      <c r="V275" s="180"/>
      <c r="W275" s="180"/>
      <c r="X275" s="180"/>
      <c r="Y275" s="180"/>
      <c r="Z275" s="180"/>
      <c r="AA275" s="180"/>
      <c r="AB275" s="180"/>
      <c r="AC275" s="180"/>
      <c r="AD275" s="180"/>
      <c r="AE275" s="180"/>
      <c r="AF275" s="221"/>
      <c r="AG275" s="186" t="s">
        <v>790</v>
      </c>
      <c r="AH275" s="180"/>
      <c r="AI275" s="180"/>
    </row>
    <row r="276" spans="1:35" x14ac:dyDescent="0.2">
      <c r="A276" s="249"/>
      <c r="B276" s="224"/>
      <c r="C276" s="416" t="s">
        <v>791</v>
      </c>
      <c r="D276" s="416"/>
      <c r="E276" s="416"/>
      <c r="F276" s="416"/>
      <c r="G276" s="416"/>
      <c r="H276" s="416"/>
      <c r="I276" s="416"/>
      <c r="J276" s="416"/>
      <c r="K276" s="416"/>
      <c r="L276" s="250">
        <v>5.33</v>
      </c>
      <c r="M276" s="251"/>
      <c r="N276" s="252">
        <v>129</v>
      </c>
      <c r="P276" s="180"/>
      <c r="Q276" s="180"/>
      <c r="R276" s="180"/>
      <c r="S276" s="180"/>
      <c r="T276" s="180"/>
      <c r="U276" s="180"/>
      <c r="V276" s="180"/>
      <c r="W276" s="180"/>
      <c r="X276" s="180"/>
      <c r="Y276" s="180"/>
      <c r="Z276" s="180"/>
      <c r="AA276" s="180"/>
      <c r="AB276" s="180"/>
      <c r="AC276" s="180"/>
      <c r="AD276" s="180"/>
      <c r="AE276" s="180"/>
      <c r="AF276" s="221"/>
      <c r="AG276" s="186" t="s">
        <v>791</v>
      </c>
      <c r="AH276" s="180"/>
      <c r="AI276" s="180"/>
    </row>
    <row r="277" spans="1:35" x14ac:dyDescent="0.2">
      <c r="A277" s="249"/>
      <c r="B277" s="224"/>
      <c r="C277" s="416" t="s">
        <v>792</v>
      </c>
      <c r="D277" s="416"/>
      <c r="E277" s="416"/>
      <c r="F277" s="416"/>
      <c r="G277" s="416"/>
      <c r="H277" s="416"/>
      <c r="I277" s="416"/>
      <c r="J277" s="416"/>
      <c r="K277" s="416"/>
      <c r="L277" s="250">
        <v>481.23</v>
      </c>
      <c r="M277" s="251"/>
      <c r="N277" s="252">
        <v>3725</v>
      </c>
      <c r="P277" s="180"/>
      <c r="Q277" s="180"/>
      <c r="R277" s="180"/>
      <c r="S277" s="180"/>
      <c r="T277" s="180"/>
      <c r="U277" s="180"/>
      <c r="V277" s="180"/>
      <c r="W277" s="180"/>
      <c r="X277" s="180"/>
      <c r="Y277" s="180"/>
      <c r="Z277" s="180"/>
      <c r="AA277" s="180"/>
      <c r="AB277" s="180"/>
      <c r="AC277" s="180"/>
      <c r="AD277" s="180"/>
      <c r="AE277" s="180"/>
      <c r="AF277" s="221"/>
      <c r="AG277" s="186" t="s">
        <v>792</v>
      </c>
      <c r="AH277" s="180"/>
      <c r="AI277" s="180"/>
    </row>
    <row r="278" spans="1:35" x14ac:dyDescent="0.2">
      <c r="A278" s="249"/>
      <c r="B278" s="224"/>
      <c r="C278" s="416" t="s">
        <v>793</v>
      </c>
      <c r="D278" s="416"/>
      <c r="E278" s="416"/>
      <c r="F278" s="416"/>
      <c r="G278" s="416"/>
      <c r="H278" s="416"/>
      <c r="I278" s="416"/>
      <c r="J278" s="416"/>
      <c r="K278" s="416"/>
      <c r="L278" s="250">
        <v>34.799999999999997</v>
      </c>
      <c r="M278" s="251"/>
      <c r="N278" s="252">
        <v>844</v>
      </c>
      <c r="P278" s="180"/>
      <c r="Q278" s="180"/>
      <c r="R278" s="180"/>
      <c r="S278" s="180"/>
      <c r="T278" s="180"/>
      <c r="U278" s="180"/>
      <c r="V278" s="180"/>
      <c r="W278" s="180"/>
      <c r="X278" s="180"/>
      <c r="Y278" s="180"/>
      <c r="Z278" s="180"/>
      <c r="AA278" s="180"/>
      <c r="AB278" s="180"/>
      <c r="AC278" s="180"/>
      <c r="AD278" s="180"/>
      <c r="AE278" s="180"/>
      <c r="AF278" s="221"/>
      <c r="AG278" s="186" t="s">
        <v>793</v>
      </c>
      <c r="AH278" s="180"/>
      <c r="AI278" s="180"/>
    </row>
    <row r="279" spans="1:35" x14ac:dyDescent="0.2">
      <c r="A279" s="249"/>
      <c r="B279" s="224"/>
      <c r="C279" s="416" t="s">
        <v>794</v>
      </c>
      <c r="D279" s="416"/>
      <c r="E279" s="416"/>
      <c r="F279" s="416"/>
      <c r="G279" s="416"/>
      <c r="H279" s="416"/>
      <c r="I279" s="416"/>
      <c r="J279" s="416"/>
      <c r="K279" s="416"/>
      <c r="L279" s="250">
        <v>29.69</v>
      </c>
      <c r="M279" s="251"/>
      <c r="N279" s="252">
        <v>720</v>
      </c>
      <c r="P279" s="180"/>
      <c r="Q279" s="180"/>
      <c r="R279" s="180"/>
      <c r="S279" s="180"/>
      <c r="T279" s="180"/>
      <c r="U279" s="180"/>
      <c r="V279" s="180"/>
      <c r="W279" s="180"/>
      <c r="X279" s="180"/>
      <c r="Y279" s="180"/>
      <c r="Z279" s="180"/>
      <c r="AA279" s="180"/>
      <c r="AB279" s="180"/>
      <c r="AC279" s="180"/>
      <c r="AD279" s="180"/>
      <c r="AE279" s="180"/>
      <c r="AF279" s="221"/>
      <c r="AG279" s="186" t="s">
        <v>794</v>
      </c>
      <c r="AH279" s="180"/>
      <c r="AI279" s="180"/>
    </row>
    <row r="280" spans="1:35" x14ac:dyDescent="0.2">
      <c r="A280" s="249"/>
      <c r="B280" s="239"/>
      <c r="C280" s="418" t="s">
        <v>795</v>
      </c>
      <c r="D280" s="418"/>
      <c r="E280" s="418"/>
      <c r="F280" s="418"/>
      <c r="G280" s="418"/>
      <c r="H280" s="418"/>
      <c r="I280" s="418"/>
      <c r="J280" s="418"/>
      <c r="K280" s="418"/>
      <c r="L280" s="253">
        <v>43002.85</v>
      </c>
      <c r="M280" s="254"/>
      <c r="N280" s="255">
        <v>233014</v>
      </c>
      <c r="P280" s="180"/>
      <c r="Q280" s="180"/>
      <c r="R280" s="180"/>
      <c r="S280" s="180"/>
      <c r="T280" s="180"/>
      <c r="U280" s="180"/>
      <c r="V280" s="180"/>
      <c r="W280" s="180"/>
      <c r="X280" s="180"/>
      <c r="Y280" s="180"/>
      <c r="Z280" s="180"/>
      <c r="AA280" s="180"/>
      <c r="AB280" s="180"/>
      <c r="AC280" s="180"/>
      <c r="AD280" s="180"/>
      <c r="AE280" s="180"/>
      <c r="AF280" s="221"/>
      <c r="AG280" s="180"/>
      <c r="AH280" s="221" t="s">
        <v>795</v>
      </c>
      <c r="AI280" s="180"/>
    </row>
    <row r="281" spans="1:35" x14ac:dyDescent="0.2">
      <c r="A281" s="249"/>
      <c r="B281" s="224"/>
      <c r="C281" s="416" t="s">
        <v>796</v>
      </c>
      <c r="D281" s="416"/>
      <c r="E281" s="416"/>
      <c r="F281" s="416"/>
      <c r="G281" s="416"/>
      <c r="H281" s="416"/>
      <c r="I281" s="416"/>
      <c r="J281" s="416"/>
      <c r="K281" s="416"/>
      <c r="L281" s="250">
        <v>1691.54</v>
      </c>
      <c r="M281" s="251"/>
      <c r="N281" s="252">
        <v>41036</v>
      </c>
      <c r="P281" s="180"/>
      <c r="Q281" s="180"/>
      <c r="R281" s="180"/>
      <c r="S281" s="180"/>
      <c r="T281" s="180"/>
      <c r="U281" s="180"/>
      <c r="V281" s="180"/>
      <c r="W281" s="180"/>
      <c r="X281" s="180"/>
      <c r="Y281" s="180"/>
      <c r="Z281" s="180"/>
      <c r="AA281" s="180"/>
      <c r="AB281" s="180"/>
      <c r="AC281" s="180"/>
      <c r="AD281" s="180"/>
      <c r="AE281" s="180"/>
      <c r="AF281" s="221"/>
      <c r="AG281" s="186" t="s">
        <v>796</v>
      </c>
      <c r="AH281" s="221"/>
      <c r="AI281" s="180"/>
    </row>
    <row r="282" spans="1:35" x14ac:dyDescent="0.2">
      <c r="A282" s="249"/>
      <c r="B282" s="224"/>
      <c r="C282" s="416" t="s">
        <v>797</v>
      </c>
      <c r="D282" s="416"/>
      <c r="E282" s="416"/>
      <c r="F282" s="416"/>
      <c r="G282" s="416"/>
      <c r="H282" s="416"/>
      <c r="I282" s="416"/>
      <c r="J282" s="416"/>
      <c r="K282" s="416"/>
      <c r="L282" s="250">
        <v>1628.16</v>
      </c>
      <c r="M282" s="251"/>
      <c r="N282" s="252">
        <v>39499</v>
      </c>
      <c r="P282" s="180"/>
      <c r="Q282" s="180"/>
      <c r="R282" s="180"/>
      <c r="S282" s="180"/>
      <c r="T282" s="180"/>
      <c r="U282" s="180"/>
      <c r="V282" s="180"/>
      <c r="W282" s="180"/>
      <c r="X282" s="180"/>
      <c r="Y282" s="180"/>
      <c r="Z282" s="180"/>
      <c r="AA282" s="180"/>
      <c r="AB282" s="180"/>
      <c r="AC282" s="180"/>
      <c r="AD282" s="180"/>
      <c r="AE282" s="180"/>
      <c r="AF282" s="221"/>
      <c r="AG282" s="186" t="s">
        <v>797</v>
      </c>
      <c r="AH282" s="221"/>
      <c r="AI282" s="180"/>
    </row>
    <row r="283" spans="1:35" x14ac:dyDescent="0.2">
      <c r="A283" s="249"/>
      <c r="B283" s="239"/>
      <c r="C283" s="418" t="s">
        <v>798</v>
      </c>
      <c r="D283" s="418"/>
      <c r="E283" s="418"/>
      <c r="F283" s="418"/>
      <c r="G283" s="418"/>
      <c r="H283" s="418"/>
      <c r="I283" s="418"/>
      <c r="J283" s="418"/>
      <c r="K283" s="418"/>
      <c r="L283" s="253">
        <v>40101.279999999999</v>
      </c>
      <c r="M283" s="254"/>
      <c r="N283" s="255">
        <v>214820</v>
      </c>
      <c r="P283" s="180"/>
      <c r="Q283" s="180"/>
      <c r="R283" s="180"/>
      <c r="S283" s="180"/>
      <c r="T283" s="180"/>
      <c r="U283" s="180"/>
      <c r="V283" s="180"/>
      <c r="W283" s="180"/>
      <c r="X283" s="180"/>
      <c r="Y283" s="180"/>
      <c r="Z283" s="180"/>
      <c r="AA283" s="180"/>
      <c r="AB283" s="180"/>
      <c r="AC283" s="180"/>
      <c r="AD283" s="180"/>
      <c r="AE283" s="180"/>
      <c r="AF283" s="221"/>
      <c r="AG283" s="180"/>
      <c r="AH283" s="221" t="s">
        <v>798</v>
      </c>
      <c r="AI283" s="180"/>
    </row>
    <row r="284" spans="1:35" x14ac:dyDescent="0.2">
      <c r="A284" s="249"/>
      <c r="B284" s="224"/>
      <c r="C284" s="416" t="s">
        <v>799</v>
      </c>
      <c r="D284" s="416"/>
      <c r="E284" s="416"/>
      <c r="F284" s="416"/>
      <c r="G284" s="416"/>
      <c r="H284" s="416"/>
      <c r="I284" s="416"/>
      <c r="J284" s="416"/>
      <c r="K284" s="416"/>
      <c r="L284" s="250">
        <v>2406.08</v>
      </c>
      <c r="M284" s="251"/>
      <c r="N284" s="252">
        <v>12889</v>
      </c>
      <c r="P284" s="180"/>
      <c r="Q284" s="180"/>
      <c r="R284" s="180"/>
      <c r="S284" s="180"/>
      <c r="T284" s="180"/>
      <c r="U284" s="180"/>
      <c r="V284" s="180"/>
      <c r="W284" s="180"/>
      <c r="X284" s="180"/>
      <c r="Y284" s="180"/>
      <c r="Z284" s="180"/>
      <c r="AA284" s="180"/>
      <c r="AB284" s="180"/>
      <c r="AC284" s="180"/>
      <c r="AD284" s="180"/>
      <c r="AE284" s="180"/>
      <c r="AF284" s="221"/>
      <c r="AG284" s="186" t="s">
        <v>799</v>
      </c>
      <c r="AH284" s="221"/>
      <c r="AI284" s="180"/>
    </row>
    <row r="285" spans="1:35" x14ac:dyDescent="0.2">
      <c r="A285" s="249"/>
      <c r="B285" s="239"/>
      <c r="C285" s="418" t="s">
        <v>800</v>
      </c>
      <c r="D285" s="418"/>
      <c r="E285" s="418"/>
      <c r="F285" s="418"/>
      <c r="G285" s="418"/>
      <c r="H285" s="418"/>
      <c r="I285" s="418"/>
      <c r="J285" s="418"/>
      <c r="K285" s="418"/>
      <c r="L285" s="253">
        <v>45408.93</v>
      </c>
      <c r="M285" s="254"/>
      <c r="N285" s="255">
        <v>245903</v>
      </c>
      <c r="P285" s="180"/>
      <c r="Q285" s="180"/>
      <c r="R285" s="180"/>
      <c r="S285" s="180"/>
      <c r="T285" s="180"/>
      <c r="U285" s="180"/>
      <c r="V285" s="180"/>
      <c r="W285" s="180"/>
      <c r="X285" s="180"/>
      <c r="Y285" s="180"/>
      <c r="Z285" s="180"/>
      <c r="AA285" s="180"/>
      <c r="AB285" s="180"/>
      <c r="AC285" s="180"/>
      <c r="AD285" s="180"/>
      <c r="AE285" s="180"/>
      <c r="AF285" s="221"/>
      <c r="AG285" s="180"/>
      <c r="AH285" s="221" t="s">
        <v>800</v>
      </c>
      <c r="AI285" s="180"/>
    </row>
    <row r="286" spans="1:35" x14ac:dyDescent="0.2">
      <c r="A286" s="249"/>
      <c r="B286" s="239"/>
      <c r="C286" s="418" t="s">
        <v>801</v>
      </c>
      <c r="D286" s="418"/>
      <c r="E286" s="418"/>
      <c r="F286" s="418"/>
      <c r="G286" s="418"/>
      <c r="H286" s="418"/>
      <c r="I286" s="418"/>
      <c r="J286" s="418"/>
      <c r="K286" s="418"/>
      <c r="L286" s="253">
        <v>45408.93</v>
      </c>
      <c r="M286" s="254"/>
      <c r="N286" s="256">
        <v>245903</v>
      </c>
      <c r="P286" s="180"/>
      <c r="Q286" s="180"/>
      <c r="R286" s="180"/>
      <c r="S286" s="180"/>
      <c r="T286" s="180"/>
      <c r="U286" s="180"/>
      <c r="V286" s="180"/>
      <c r="W286" s="180"/>
      <c r="X286" s="180"/>
      <c r="Y286" s="180"/>
      <c r="Z286" s="180"/>
      <c r="AA286" s="180"/>
      <c r="AB286" s="180"/>
      <c r="AC286" s="180"/>
      <c r="AD286" s="180"/>
      <c r="AE286" s="180"/>
      <c r="AF286" s="221"/>
      <c r="AG286" s="180"/>
      <c r="AH286" s="221"/>
      <c r="AI286" s="221" t="s">
        <v>801</v>
      </c>
    </row>
    <row r="287" spans="1:35" x14ac:dyDescent="0.2">
      <c r="A287" s="249"/>
      <c r="B287" s="224"/>
      <c r="C287" s="416" t="s">
        <v>774</v>
      </c>
      <c r="D287" s="416"/>
      <c r="E287" s="416"/>
      <c r="F287" s="416"/>
      <c r="G287" s="416"/>
      <c r="H287" s="416"/>
      <c r="I287" s="416"/>
      <c r="J287" s="416"/>
      <c r="K287" s="416"/>
      <c r="L287" s="250"/>
      <c r="M287" s="251"/>
      <c r="N287" s="252"/>
      <c r="P287" s="180"/>
      <c r="Q287" s="180"/>
      <c r="R287" s="180"/>
      <c r="S287" s="180"/>
      <c r="T287" s="180"/>
      <c r="U287" s="180"/>
      <c r="V287" s="180"/>
      <c r="W287" s="180"/>
      <c r="X287" s="180"/>
      <c r="Y287" s="180"/>
      <c r="Z287" s="180"/>
      <c r="AA287" s="180"/>
      <c r="AB287" s="180"/>
      <c r="AC287" s="180"/>
      <c r="AD287" s="180"/>
      <c r="AE287" s="180"/>
      <c r="AF287" s="221"/>
      <c r="AG287" s="186" t="s">
        <v>774</v>
      </c>
      <c r="AH287" s="221"/>
      <c r="AI287" s="221"/>
    </row>
    <row r="288" spans="1:35" x14ac:dyDescent="0.2">
      <c r="A288" s="249"/>
      <c r="B288" s="224"/>
      <c r="C288" s="416" t="s">
        <v>802</v>
      </c>
      <c r="D288" s="416"/>
      <c r="E288" s="416"/>
      <c r="F288" s="416"/>
      <c r="G288" s="416"/>
      <c r="H288" s="416"/>
      <c r="I288" s="416"/>
      <c r="J288" s="416"/>
      <c r="K288" s="416"/>
      <c r="L288" s="250"/>
      <c r="M288" s="251"/>
      <c r="N288" s="252">
        <v>115884</v>
      </c>
      <c r="P288" s="180"/>
      <c r="Q288" s="180"/>
      <c r="R288" s="180"/>
      <c r="S288" s="180"/>
      <c r="T288" s="180"/>
      <c r="U288" s="180"/>
      <c r="V288" s="180"/>
      <c r="W288" s="180"/>
      <c r="X288" s="180"/>
      <c r="Y288" s="180"/>
      <c r="Z288" s="180"/>
      <c r="AA288" s="180"/>
      <c r="AB288" s="180"/>
      <c r="AC288" s="180"/>
      <c r="AD288" s="180"/>
      <c r="AE288" s="180"/>
      <c r="AF288" s="221"/>
      <c r="AG288" s="186" t="s">
        <v>802</v>
      </c>
      <c r="AH288" s="221"/>
      <c r="AI288" s="221"/>
    </row>
    <row r="289" spans="1:35" x14ac:dyDescent="0.2">
      <c r="A289" s="249"/>
      <c r="B289" s="224"/>
      <c r="C289" s="416" t="s">
        <v>803</v>
      </c>
      <c r="D289" s="416"/>
      <c r="E289" s="416"/>
      <c r="F289" s="416"/>
      <c r="G289" s="416"/>
      <c r="H289" s="416"/>
      <c r="I289" s="416"/>
      <c r="J289" s="416"/>
      <c r="K289" s="416"/>
      <c r="L289" s="250"/>
      <c r="M289" s="251"/>
      <c r="N289" s="252">
        <v>11636</v>
      </c>
      <c r="P289" s="180"/>
      <c r="Q289" s="180"/>
      <c r="R289" s="180"/>
      <c r="S289" s="180"/>
      <c r="T289" s="180"/>
      <c r="U289" s="180"/>
      <c r="V289" s="180"/>
      <c r="W289" s="180"/>
      <c r="X289" s="180"/>
      <c r="Y289" s="180"/>
      <c r="Z289" s="180"/>
      <c r="AA289" s="180"/>
      <c r="AB289" s="180"/>
      <c r="AC289" s="180"/>
      <c r="AD289" s="180"/>
      <c r="AE289" s="180"/>
      <c r="AF289" s="221"/>
      <c r="AG289" s="186" t="s">
        <v>803</v>
      </c>
      <c r="AH289" s="221"/>
      <c r="AI289" s="221"/>
    </row>
    <row r="290" spans="1:35" ht="1.5" customHeight="1" x14ac:dyDescent="0.2">
      <c r="B290" s="239"/>
      <c r="C290" s="232"/>
      <c r="D290" s="232"/>
      <c r="E290" s="232"/>
      <c r="F290" s="232"/>
      <c r="G290" s="232"/>
      <c r="H290" s="232"/>
      <c r="I290" s="232"/>
      <c r="J290" s="232"/>
      <c r="K290" s="232"/>
      <c r="L290" s="253"/>
      <c r="M290" s="257"/>
      <c r="N290" s="258"/>
      <c r="P290" s="180"/>
      <c r="Q290" s="180"/>
      <c r="R290" s="180"/>
      <c r="S290" s="180"/>
      <c r="T290" s="180"/>
      <c r="U290" s="180"/>
      <c r="V290" s="180"/>
      <c r="W290" s="180"/>
      <c r="X290" s="180"/>
      <c r="Y290" s="180"/>
      <c r="Z290" s="180"/>
      <c r="AA290" s="180"/>
      <c r="AB290" s="180"/>
      <c r="AC290" s="180"/>
      <c r="AD290" s="180"/>
      <c r="AE290" s="180"/>
      <c r="AF290" s="180"/>
      <c r="AG290" s="180"/>
      <c r="AH290" s="180"/>
      <c r="AI290" s="180"/>
    </row>
    <row r="291" spans="1:35" ht="53.25" customHeight="1" x14ac:dyDescent="0.2">
      <c r="A291" s="259"/>
      <c r="B291" s="259"/>
      <c r="C291" s="259"/>
      <c r="D291" s="259"/>
      <c r="E291" s="259"/>
      <c r="F291" s="259"/>
      <c r="G291" s="259"/>
      <c r="H291" s="259"/>
      <c r="I291" s="259"/>
      <c r="J291" s="259"/>
      <c r="K291" s="259"/>
      <c r="L291" s="259"/>
      <c r="M291" s="259"/>
      <c r="N291" s="259"/>
      <c r="P291" s="180"/>
      <c r="Q291" s="180"/>
      <c r="R291" s="180"/>
      <c r="S291" s="180"/>
      <c r="T291" s="180"/>
      <c r="U291" s="180"/>
      <c r="V291" s="180"/>
      <c r="W291" s="180"/>
      <c r="X291" s="180"/>
      <c r="Y291" s="180"/>
      <c r="Z291" s="180"/>
      <c r="AA291" s="180"/>
      <c r="AB291" s="180"/>
      <c r="AC291" s="180"/>
      <c r="AD291" s="180"/>
      <c r="AE291" s="180"/>
      <c r="AF291" s="180"/>
      <c r="AG291" s="180"/>
      <c r="AH291" s="180"/>
      <c r="AI291" s="180"/>
    </row>
    <row r="292" spans="1:35" ht="15" x14ac:dyDescent="0.25">
      <c r="A292" s="260"/>
      <c r="B292" s="261" t="s">
        <v>804</v>
      </c>
      <c r="C292" s="417" t="s">
        <v>805</v>
      </c>
      <c r="D292" s="417"/>
      <c r="E292" s="417"/>
      <c r="F292" s="417"/>
      <c r="G292" s="417"/>
      <c r="H292" s="417"/>
      <c r="I292" s="417"/>
      <c r="J292" s="417"/>
      <c r="K292" s="417"/>
      <c r="L292" s="417"/>
      <c r="M292" s="262"/>
      <c r="N292" s="262"/>
    </row>
    <row r="293" spans="1:35" ht="13.5" customHeight="1" x14ac:dyDescent="0.25">
      <c r="A293" s="260"/>
      <c r="B293" s="263"/>
      <c r="C293" s="415" t="s">
        <v>806</v>
      </c>
      <c r="D293" s="415"/>
      <c r="E293" s="415"/>
      <c r="F293" s="415"/>
      <c r="G293" s="415"/>
      <c r="H293" s="415"/>
      <c r="I293" s="415"/>
      <c r="J293" s="415"/>
      <c r="K293" s="415"/>
      <c r="L293" s="415"/>
      <c r="M293" s="262"/>
      <c r="N293" s="262"/>
    </row>
    <row r="294" spans="1:35" ht="12.75" customHeight="1" x14ac:dyDescent="0.25">
      <c r="A294" s="260"/>
      <c r="B294" s="261" t="s">
        <v>807</v>
      </c>
      <c r="C294" s="417" t="s">
        <v>808</v>
      </c>
      <c r="D294" s="417"/>
      <c r="E294" s="417"/>
      <c r="F294" s="417"/>
      <c r="G294" s="417"/>
      <c r="H294" s="417"/>
      <c r="I294" s="417"/>
      <c r="J294" s="417"/>
      <c r="K294" s="417"/>
      <c r="L294" s="417"/>
      <c r="M294" s="262"/>
      <c r="N294" s="262"/>
    </row>
    <row r="295" spans="1:35" ht="13.5" customHeight="1" x14ac:dyDescent="0.25">
      <c r="A295" s="260"/>
      <c r="B295" s="260"/>
      <c r="C295" s="415" t="s">
        <v>806</v>
      </c>
      <c r="D295" s="415"/>
      <c r="E295" s="415"/>
      <c r="F295" s="415"/>
      <c r="G295" s="415"/>
      <c r="H295" s="415"/>
      <c r="I295" s="415"/>
      <c r="J295" s="415"/>
      <c r="K295" s="415"/>
      <c r="L295" s="415"/>
      <c r="M295" s="262"/>
      <c r="N295" s="262"/>
    </row>
    <row r="297" spans="1:35" x14ac:dyDescent="0.2">
      <c r="B297" s="264"/>
      <c r="D297" s="264"/>
      <c r="F297" s="264"/>
      <c r="P297" s="180"/>
      <c r="Q297" s="180"/>
      <c r="R297" s="180"/>
      <c r="S297" s="180"/>
      <c r="T297" s="180"/>
      <c r="U297" s="180"/>
      <c r="V297" s="180"/>
      <c r="W297" s="180"/>
      <c r="X297" s="180"/>
      <c r="Y297" s="180"/>
      <c r="Z297" s="180"/>
      <c r="AA297" s="180"/>
      <c r="AB297" s="180"/>
      <c r="AC297" s="180"/>
      <c r="AD297" s="180"/>
      <c r="AE297" s="180"/>
      <c r="AF297" s="180"/>
      <c r="AG297" s="180"/>
      <c r="AH297" s="180"/>
      <c r="AI297" s="180"/>
    </row>
  </sheetData>
  <mergeCells count="273">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E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E55"/>
    <mergeCell ref="C56:E56"/>
    <mergeCell ref="C57:E57"/>
    <mergeCell ref="C58:N58"/>
    <mergeCell ref="C59:E59"/>
    <mergeCell ref="C60:E60"/>
    <mergeCell ref="C73:E73"/>
    <mergeCell ref="C74:E74"/>
    <mergeCell ref="C75:E75"/>
    <mergeCell ref="C76:E76"/>
    <mergeCell ref="C77:E77"/>
    <mergeCell ref="C78:E78"/>
    <mergeCell ref="C67:E67"/>
    <mergeCell ref="C68:N68"/>
    <mergeCell ref="C69:E69"/>
    <mergeCell ref="C70:E70"/>
    <mergeCell ref="C71:E71"/>
    <mergeCell ref="C72:E72"/>
    <mergeCell ref="C86:E86"/>
    <mergeCell ref="C87:E87"/>
    <mergeCell ref="C88:E88"/>
    <mergeCell ref="C89:E89"/>
    <mergeCell ref="C90:E90"/>
    <mergeCell ref="C91:E91"/>
    <mergeCell ref="C79:E79"/>
    <mergeCell ref="C80:E80"/>
    <mergeCell ref="C82:N82"/>
    <mergeCell ref="C83:E83"/>
    <mergeCell ref="C84:N84"/>
    <mergeCell ref="C85:E85"/>
    <mergeCell ref="C98:E98"/>
    <mergeCell ref="C99:E99"/>
    <mergeCell ref="C100:E100"/>
    <mergeCell ref="C101:E101"/>
    <mergeCell ref="C102:E102"/>
    <mergeCell ref="C103:E103"/>
    <mergeCell ref="C92:E92"/>
    <mergeCell ref="C93:E93"/>
    <mergeCell ref="C94:E94"/>
    <mergeCell ref="C95:E95"/>
    <mergeCell ref="C96:E96"/>
    <mergeCell ref="C97:N97"/>
    <mergeCell ref="C110:E110"/>
    <mergeCell ref="C111:E111"/>
    <mergeCell ref="C112:E112"/>
    <mergeCell ref="C113:E113"/>
    <mergeCell ref="C114:E114"/>
    <mergeCell ref="C115:E115"/>
    <mergeCell ref="C104:E104"/>
    <mergeCell ref="C105:E105"/>
    <mergeCell ref="C106:E106"/>
    <mergeCell ref="C107:N107"/>
    <mergeCell ref="C108:E108"/>
    <mergeCell ref="C109:E109"/>
    <mergeCell ref="C122:E122"/>
    <mergeCell ref="C123:E123"/>
    <mergeCell ref="C124:E124"/>
    <mergeCell ref="C125:E125"/>
    <mergeCell ref="C126:E126"/>
    <mergeCell ref="C127:E127"/>
    <mergeCell ref="C116:E116"/>
    <mergeCell ref="C117:E117"/>
    <mergeCell ref="C118:E118"/>
    <mergeCell ref="C119:E119"/>
    <mergeCell ref="C120:N120"/>
    <mergeCell ref="C121:E121"/>
    <mergeCell ref="C134:E134"/>
    <mergeCell ref="C135:E135"/>
    <mergeCell ref="C136:E136"/>
    <mergeCell ref="C137:E137"/>
    <mergeCell ref="C138:E138"/>
    <mergeCell ref="C139:E139"/>
    <mergeCell ref="C128:E128"/>
    <mergeCell ref="C129:E129"/>
    <mergeCell ref="C130:E130"/>
    <mergeCell ref="C131:E131"/>
    <mergeCell ref="C132:E132"/>
    <mergeCell ref="C133:N133"/>
    <mergeCell ref="C147:E147"/>
    <mergeCell ref="C148:E148"/>
    <mergeCell ref="C149:E149"/>
    <mergeCell ref="C150:E150"/>
    <mergeCell ref="C151:E151"/>
    <mergeCell ref="C152:E152"/>
    <mergeCell ref="C140:E140"/>
    <mergeCell ref="C141:E141"/>
    <mergeCell ref="C142:E142"/>
    <mergeCell ref="C143:E143"/>
    <mergeCell ref="C144:E144"/>
    <mergeCell ref="C145:E145"/>
    <mergeCell ref="C159:E159"/>
    <mergeCell ref="C161:E161"/>
    <mergeCell ref="C162:N162"/>
    <mergeCell ref="C163:E163"/>
    <mergeCell ref="C164:E164"/>
    <mergeCell ref="C165:E165"/>
    <mergeCell ref="C153:E153"/>
    <mergeCell ref="C154:E154"/>
    <mergeCell ref="C155:E155"/>
    <mergeCell ref="C156:E156"/>
    <mergeCell ref="C157:E157"/>
    <mergeCell ref="C158:E158"/>
    <mergeCell ref="C172:E172"/>
    <mergeCell ref="C173:E173"/>
    <mergeCell ref="C174:E174"/>
    <mergeCell ref="C175:E175"/>
    <mergeCell ref="C176:E176"/>
    <mergeCell ref="C177:E177"/>
    <mergeCell ref="C166:E166"/>
    <mergeCell ref="C167:E167"/>
    <mergeCell ref="C168:E168"/>
    <mergeCell ref="C169:E169"/>
    <mergeCell ref="C170:E170"/>
    <mergeCell ref="C171:E171"/>
    <mergeCell ref="C185:N185"/>
    <mergeCell ref="C186:E186"/>
    <mergeCell ref="C187:N187"/>
    <mergeCell ref="C188:E188"/>
    <mergeCell ref="C189:E189"/>
    <mergeCell ref="C190:E190"/>
    <mergeCell ref="C178:E178"/>
    <mergeCell ref="C179:E179"/>
    <mergeCell ref="C180:E180"/>
    <mergeCell ref="C181:E181"/>
    <mergeCell ref="C182:E182"/>
    <mergeCell ref="C183:E183"/>
    <mergeCell ref="C197:E197"/>
    <mergeCell ref="C198:E198"/>
    <mergeCell ref="C199:E199"/>
    <mergeCell ref="C200:E200"/>
    <mergeCell ref="C201:E201"/>
    <mergeCell ref="C202:E202"/>
    <mergeCell ref="C191:E191"/>
    <mergeCell ref="C192:E192"/>
    <mergeCell ref="C193:E193"/>
    <mergeCell ref="C194:E194"/>
    <mergeCell ref="C195:E195"/>
    <mergeCell ref="C196:E196"/>
    <mergeCell ref="C210:E210"/>
    <mergeCell ref="C211:E211"/>
    <mergeCell ref="C212:E212"/>
    <mergeCell ref="C213:E213"/>
    <mergeCell ref="C214:E214"/>
    <mergeCell ref="C215:E215"/>
    <mergeCell ref="C204:K204"/>
    <mergeCell ref="A205:N205"/>
    <mergeCell ref="C206:E206"/>
    <mergeCell ref="C207:E207"/>
    <mergeCell ref="C208:E208"/>
    <mergeCell ref="C209:E209"/>
    <mergeCell ref="C223:E223"/>
    <mergeCell ref="C224:E224"/>
    <mergeCell ref="C225:E225"/>
    <mergeCell ref="C226:E226"/>
    <mergeCell ref="C227:E227"/>
    <mergeCell ref="C228:E228"/>
    <mergeCell ref="C216:E216"/>
    <mergeCell ref="C217:E217"/>
    <mergeCell ref="C218:E218"/>
    <mergeCell ref="C220:N220"/>
    <mergeCell ref="C221:E221"/>
    <mergeCell ref="C222:E222"/>
    <mergeCell ref="C236:E236"/>
    <mergeCell ref="C237:E237"/>
    <mergeCell ref="C238:E238"/>
    <mergeCell ref="C239:E239"/>
    <mergeCell ref="C240:E240"/>
    <mergeCell ref="C241:E241"/>
    <mergeCell ref="C229:E229"/>
    <mergeCell ref="C230:E230"/>
    <mergeCell ref="C231:E231"/>
    <mergeCell ref="C232:E232"/>
    <mergeCell ref="C233:E233"/>
    <mergeCell ref="C235:N235"/>
    <mergeCell ref="C251:K251"/>
    <mergeCell ref="C252:K252"/>
    <mergeCell ref="C253:K253"/>
    <mergeCell ref="C254:K254"/>
    <mergeCell ref="C255:K255"/>
    <mergeCell ref="C256:K256"/>
    <mergeCell ref="C242:E242"/>
    <mergeCell ref="C243:E243"/>
    <mergeCell ref="C244:E244"/>
    <mergeCell ref="C245:E245"/>
    <mergeCell ref="C248:K248"/>
    <mergeCell ref="C250:K250"/>
    <mergeCell ref="C263:K263"/>
    <mergeCell ref="C264:K264"/>
    <mergeCell ref="C265:K265"/>
    <mergeCell ref="C266:K266"/>
    <mergeCell ref="C267:K267"/>
    <mergeCell ref="C268:K268"/>
    <mergeCell ref="C257:K257"/>
    <mergeCell ref="C258:K258"/>
    <mergeCell ref="C259:K259"/>
    <mergeCell ref="C260:K260"/>
    <mergeCell ref="C261:K261"/>
    <mergeCell ref="C262:K262"/>
    <mergeCell ref="C275:K275"/>
    <mergeCell ref="C276:K276"/>
    <mergeCell ref="C277:K277"/>
    <mergeCell ref="C278:K278"/>
    <mergeCell ref="C279:K279"/>
    <mergeCell ref="C280:K280"/>
    <mergeCell ref="C269:K269"/>
    <mergeCell ref="C270:K270"/>
    <mergeCell ref="C271:K271"/>
    <mergeCell ref="C272:K272"/>
    <mergeCell ref="C273:K273"/>
    <mergeCell ref="C274:K274"/>
    <mergeCell ref="C295:L295"/>
    <mergeCell ref="C287:K287"/>
    <mergeCell ref="C288:K288"/>
    <mergeCell ref="C289:K289"/>
    <mergeCell ref="C292:L292"/>
    <mergeCell ref="C293:L293"/>
    <mergeCell ref="C294:L294"/>
    <mergeCell ref="C281:K281"/>
    <mergeCell ref="C282:K282"/>
    <mergeCell ref="C283:K283"/>
    <mergeCell ref="C284:K284"/>
    <mergeCell ref="C285:K285"/>
    <mergeCell ref="C286:K28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17" t="str">
        <f>'1. паспорт местоположение'!$A$5</f>
        <v>Год раскрытия информации: 2021 год</v>
      </c>
      <c r="B4" s="317"/>
      <c r="C4" s="317"/>
      <c r="D4" s="317"/>
      <c r="E4" s="317"/>
      <c r="F4" s="317"/>
      <c r="G4" s="317"/>
      <c r="H4" s="317"/>
      <c r="I4" s="317"/>
      <c r="J4" s="317"/>
      <c r="K4" s="317"/>
      <c r="L4" s="317"/>
      <c r="M4" s="317"/>
      <c r="N4" s="317"/>
      <c r="O4" s="317"/>
      <c r="P4" s="317"/>
      <c r="Q4" s="317"/>
      <c r="R4" s="317"/>
      <c r="S4" s="317"/>
    </row>
    <row r="5" spans="1:28" s="7" customFormat="1" ht="15.75" x14ac:dyDescent="0.2">
      <c r="A5" s="12"/>
    </row>
    <row r="6" spans="1:28" s="7" customFormat="1" ht="18.75" x14ac:dyDescent="0.2">
      <c r="A6" s="321" t="s">
        <v>10</v>
      </c>
      <c r="B6" s="321"/>
      <c r="C6" s="321"/>
      <c r="D6" s="321"/>
      <c r="E6" s="321"/>
      <c r="F6" s="321"/>
      <c r="G6" s="321"/>
      <c r="H6" s="321"/>
      <c r="I6" s="321"/>
      <c r="J6" s="321"/>
      <c r="K6" s="321"/>
      <c r="L6" s="321"/>
      <c r="M6" s="321"/>
      <c r="N6" s="321"/>
      <c r="O6" s="321"/>
      <c r="P6" s="321"/>
      <c r="Q6" s="321"/>
      <c r="R6" s="321"/>
      <c r="S6" s="321"/>
      <c r="T6" s="9"/>
      <c r="U6" s="9"/>
      <c r="V6" s="9"/>
      <c r="W6" s="9"/>
      <c r="X6" s="9"/>
      <c r="Y6" s="9"/>
      <c r="Z6" s="9"/>
      <c r="AA6" s="9"/>
      <c r="AB6" s="9"/>
    </row>
    <row r="7" spans="1:28" s="7" customFormat="1" ht="18.75" x14ac:dyDescent="0.2">
      <c r="A7" s="321"/>
      <c r="B7" s="321"/>
      <c r="C7" s="321"/>
      <c r="D7" s="321"/>
      <c r="E7" s="321"/>
      <c r="F7" s="321"/>
      <c r="G7" s="321"/>
      <c r="H7" s="321"/>
      <c r="I7" s="321"/>
      <c r="J7" s="321"/>
      <c r="K7" s="321"/>
      <c r="L7" s="321"/>
      <c r="M7" s="321"/>
      <c r="N7" s="321"/>
      <c r="O7" s="321"/>
      <c r="P7" s="321"/>
      <c r="Q7" s="321"/>
      <c r="R7" s="321"/>
      <c r="S7" s="321"/>
      <c r="T7" s="9"/>
      <c r="U7" s="9"/>
      <c r="V7" s="9"/>
      <c r="W7" s="9"/>
      <c r="X7" s="9"/>
      <c r="Y7" s="9"/>
      <c r="Z7" s="9"/>
      <c r="AA7" s="9"/>
      <c r="AB7" s="9"/>
    </row>
    <row r="8" spans="1:28" s="7" customFormat="1" ht="18.75" x14ac:dyDescent="0.2">
      <c r="A8" s="322" t="s">
        <v>495</v>
      </c>
      <c r="B8" s="322"/>
      <c r="C8" s="322"/>
      <c r="D8" s="322"/>
      <c r="E8" s="322"/>
      <c r="F8" s="322"/>
      <c r="G8" s="322"/>
      <c r="H8" s="322"/>
      <c r="I8" s="322"/>
      <c r="J8" s="322"/>
      <c r="K8" s="322"/>
      <c r="L8" s="322"/>
      <c r="M8" s="322"/>
      <c r="N8" s="322"/>
      <c r="O8" s="322"/>
      <c r="P8" s="322"/>
      <c r="Q8" s="322"/>
      <c r="R8" s="322"/>
      <c r="S8" s="322"/>
      <c r="T8" s="9"/>
      <c r="U8" s="9"/>
      <c r="V8" s="9"/>
      <c r="W8" s="9"/>
      <c r="X8" s="9"/>
      <c r="Y8" s="9"/>
      <c r="Z8" s="9"/>
      <c r="AA8" s="9"/>
      <c r="AB8" s="9"/>
    </row>
    <row r="9" spans="1:28" s="7" customFormat="1" ht="18.75" x14ac:dyDescent="0.2">
      <c r="A9" s="318" t="s">
        <v>9</v>
      </c>
      <c r="B9" s="318"/>
      <c r="C9" s="318"/>
      <c r="D9" s="318"/>
      <c r="E9" s="318"/>
      <c r="F9" s="318"/>
      <c r="G9" s="318"/>
      <c r="H9" s="318"/>
      <c r="I9" s="318"/>
      <c r="J9" s="318"/>
      <c r="K9" s="318"/>
      <c r="L9" s="318"/>
      <c r="M9" s="318"/>
      <c r="N9" s="318"/>
      <c r="O9" s="318"/>
      <c r="P9" s="318"/>
      <c r="Q9" s="318"/>
      <c r="R9" s="318"/>
      <c r="S9" s="318"/>
      <c r="T9" s="9"/>
      <c r="U9" s="9"/>
      <c r="V9" s="9"/>
      <c r="W9" s="9"/>
      <c r="X9" s="9"/>
      <c r="Y9" s="9"/>
      <c r="Z9" s="9"/>
      <c r="AA9" s="9"/>
      <c r="AB9" s="9"/>
    </row>
    <row r="10" spans="1:28" s="7" customFormat="1" ht="18.75" x14ac:dyDescent="0.2">
      <c r="A10" s="321"/>
      <c r="B10" s="321"/>
      <c r="C10" s="321"/>
      <c r="D10" s="321"/>
      <c r="E10" s="321"/>
      <c r="F10" s="321"/>
      <c r="G10" s="321"/>
      <c r="H10" s="321"/>
      <c r="I10" s="321"/>
      <c r="J10" s="321"/>
      <c r="K10" s="321"/>
      <c r="L10" s="321"/>
      <c r="M10" s="321"/>
      <c r="N10" s="321"/>
      <c r="O10" s="321"/>
      <c r="P10" s="321"/>
      <c r="Q10" s="321"/>
      <c r="R10" s="321"/>
      <c r="S10" s="321"/>
      <c r="T10" s="9"/>
      <c r="U10" s="9"/>
      <c r="V10" s="9"/>
      <c r="W10" s="9"/>
      <c r="X10" s="9"/>
      <c r="Y10" s="9"/>
      <c r="Z10" s="9"/>
      <c r="AA10" s="9"/>
      <c r="AB10" s="9"/>
    </row>
    <row r="11" spans="1:28" s="7" customFormat="1" ht="18.75" x14ac:dyDescent="0.2">
      <c r="A11" s="323" t="str">
        <f>'1. паспорт местоположение'!$A$12</f>
        <v>L_ 20220213</v>
      </c>
      <c r="B11" s="323"/>
      <c r="C11" s="323"/>
      <c r="D11" s="323"/>
      <c r="E11" s="323"/>
      <c r="F11" s="323"/>
      <c r="G11" s="323"/>
      <c r="H11" s="323"/>
      <c r="I11" s="323"/>
      <c r="J11" s="323"/>
      <c r="K11" s="323"/>
      <c r="L11" s="323"/>
      <c r="M11" s="323"/>
      <c r="N11" s="323"/>
      <c r="O11" s="323"/>
      <c r="P11" s="323"/>
      <c r="Q11" s="323"/>
      <c r="R11" s="323"/>
      <c r="S11" s="323"/>
      <c r="T11" s="9"/>
      <c r="U11" s="9"/>
      <c r="V11" s="9"/>
      <c r="W11" s="9"/>
      <c r="X11" s="9"/>
      <c r="Y11" s="9"/>
      <c r="Z11" s="9"/>
      <c r="AA11" s="9"/>
      <c r="AB11" s="9"/>
    </row>
    <row r="12" spans="1:28" s="7" customFormat="1" ht="18.75" x14ac:dyDescent="0.2">
      <c r="A12" s="318" t="s">
        <v>8</v>
      </c>
      <c r="B12" s="318"/>
      <c r="C12" s="318"/>
      <c r="D12" s="318"/>
      <c r="E12" s="318"/>
      <c r="F12" s="318"/>
      <c r="G12" s="318"/>
      <c r="H12" s="318"/>
      <c r="I12" s="318"/>
      <c r="J12" s="318"/>
      <c r="K12" s="318"/>
      <c r="L12" s="318"/>
      <c r="M12" s="318"/>
      <c r="N12" s="318"/>
      <c r="O12" s="318"/>
      <c r="P12" s="318"/>
      <c r="Q12" s="318"/>
      <c r="R12" s="318"/>
      <c r="S12" s="318"/>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2" t="str">
        <f>'1. паспорт местоположение'!$A$15</f>
        <v>Строительство ЛЭП-04кВ -0,296км  г.Агидель ул.Мира 5</v>
      </c>
      <c r="B14" s="322"/>
      <c r="C14" s="322"/>
      <c r="D14" s="322"/>
      <c r="E14" s="322"/>
      <c r="F14" s="322"/>
      <c r="G14" s="322"/>
      <c r="H14" s="322"/>
      <c r="I14" s="322"/>
      <c r="J14" s="322"/>
      <c r="K14" s="322"/>
      <c r="L14" s="322"/>
      <c r="M14" s="322"/>
      <c r="N14" s="322"/>
      <c r="O14" s="322"/>
      <c r="P14" s="322"/>
      <c r="Q14" s="322"/>
      <c r="R14" s="322"/>
      <c r="S14" s="322"/>
      <c r="T14" s="6"/>
      <c r="U14" s="6"/>
      <c r="V14" s="6"/>
      <c r="W14" s="6"/>
      <c r="X14" s="6"/>
      <c r="Y14" s="6"/>
      <c r="Z14" s="6"/>
      <c r="AA14" s="6"/>
      <c r="AB14" s="6"/>
    </row>
    <row r="15" spans="1:28" s="2" customFormat="1" ht="15" customHeight="1" x14ac:dyDescent="0.2">
      <c r="A15" s="318" t="s">
        <v>7</v>
      </c>
      <c r="B15" s="318"/>
      <c r="C15" s="318"/>
      <c r="D15" s="318"/>
      <c r="E15" s="318"/>
      <c r="F15" s="318"/>
      <c r="G15" s="318"/>
      <c r="H15" s="318"/>
      <c r="I15" s="318"/>
      <c r="J15" s="318"/>
      <c r="K15" s="318"/>
      <c r="L15" s="318"/>
      <c r="M15" s="318"/>
      <c r="N15" s="318"/>
      <c r="O15" s="318"/>
      <c r="P15" s="318"/>
      <c r="Q15" s="318"/>
      <c r="R15" s="318"/>
      <c r="S15" s="318"/>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19" t="s">
        <v>447</v>
      </c>
      <c r="B17" s="319"/>
      <c r="C17" s="319"/>
      <c r="D17" s="319"/>
      <c r="E17" s="319"/>
      <c r="F17" s="319"/>
      <c r="G17" s="319"/>
      <c r="H17" s="319"/>
      <c r="I17" s="319"/>
      <c r="J17" s="319"/>
      <c r="K17" s="319"/>
      <c r="L17" s="319"/>
      <c r="M17" s="319"/>
      <c r="N17" s="319"/>
      <c r="O17" s="319"/>
      <c r="P17" s="319"/>
      <c r="Q17" s="319"/>
      <c r="R17" s="319"/>
      <c r="S17" s="319"/>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24" t="s">
        <v>6</v>
      </c>
      <c r="B19" s="324" t="s">
        <v>100</v>
      </c>
      <c r="C19" s="325" t="s">
        <v>341</v>
      </c>
      <c r="D19" s="324" t="s">
        <v>340</v>
      </c>
      <c r="E19" s="324" t="s">
        <v>99</v>
      </c>
      <c r="F19" s="324" t="s">
        <v>98</v>
      </c>
      <c r="G19" s="324" t="s">
        <v>336</v>
      </c>
      <c r="H19" s="324" t="s">
        <v>97</v>
      </c>
      <c r="I19" s="324" t="s">
        <v>96</v>
      </c>
      <c r="J19" s="324" t="s">
        <v>95</v>
      </c>
      <c r="K19" s="324" t="s">
        <v>94</v>
      </c>
      <c r="L19" s="324" t="s">
        <v>93</v>
      </c>
      <c r="M19" s="324" t="s">
        <v>92</v>
      </c>
      <c r="N19" s="324" t="s">
        <v>91</v>
      </c>
      <c r="O19" s="324" t="s">
        <v>90</v>
      </c>
      <c r="P19" s="324" t="s">
        <v>89</v>
      </c>
      <c r="Q19" s="324" t="s">
        <v>339</v>
      </c>
      <c r="R19" s="324"/>
      <c r="S19" s="327" t="s">
        <v>441</v>
      </c>
      <c r="T19" s="3"/>
      <c r="U19" s="3"/>
      <c r="V19" s="3"/>
      <c r="W19" s="3"/>
      <c r="X19" s="3"/>
      <c r="Y19" s="3"/>
    </row>
    <row r="20" spans="1:28" s="2" customFormat="1" ht="180.75" customHeight="1" x14ac:dyDescent="0.2">
      <c r="A20" s="324"/>
      <c r="B20" s="324"/>
      <c r="C20" s="326"/>
      <c r="D20" s="324"/>
      <c r="E20" s="324"/>
      <c r="F20" s="324"/>
      <c r="G20" s="324"/>
      <c r="H20" s="324"/>
      <c r="I20" s="324"/>
      <c r="J20" s="324"/>
      <c r="K20" s="324"/>
      <c r="L20" s="324"/>
      <c r="M20" s="324"/>
      <c r="N20" s="324"/>
      <c r="O20" s="324"/>
      <c r="P20" s="324"/>
      <c r="Q20" s="31" t="s">
        <v>337</v>
      </c>
      <c r="R20" s="32" t="s">
        <v>338</v>
      </c>
      <c r="S20" s="327"/>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17" t="str">
        <f>'1. паспорт местоположение'!A5:C5</f>
        <v>Год раскрытия информации: 2021 год</v>
      </c>
      <c r="B4" s="317"/>
      <c r="C4" s="317"/>
      <c r="D4" s="317"/>
      <c r="E4" s="317"/>
      <c r="F4" s="317"/>
      <c r="G4" s="317"/>
      <c r="H4" s="317"/>
      <c r="I4" s="317"/>
      <c r="J4" s="317"/>
      <c r="K4" s="317"/>
      <c r="L4" s="317"/>
      <c r="M4" s="317"/>
      <c r="N4" s="317"/>
      <c r="O4" s="317"/>
      <c r="P4" s="317"/>
      <c r="Q4" s="317"/>
      <c r="R4" s="317"/>
      <c r="S4" s="317"/>
    </row>
    <row r="5" spans="1:28" s="7" customFormat="1" ht="15.75" x14ac:dyDescent="0.2">
      <c r="A5" s="12"/>
    </row>
    <row r="6" spans="1:28" s="7" customFormat="1" ht="18.75" x14ac:dyDescent="0.2">
      <c r="A6" s="321" t="s">
        <v>10</v>
      </c>
      <c r="B6" s="321"/>
      <c r="C6" s="321"/>
      <c r="D6" s="321"/>
      <c r="E6" s="321"/>
      <c r="F6" s="321"/>
      <c r="G6" s="321"/>
      <c r="H6" s="321"/>
      <c r="I6" s="321"/>
      <c r="J6" s="321"/>
      <c r="K6" s="321"/>
      <c r="L6" s="321"/>
      <c r="M6" s="321"/>
      <c r="N6" s="321"/>
      <c r="O6" s="321"/>
      <c r="P6" s="321"/>
      <c r="Q6" s="321"/>
      <c r="R6" s="321"/>
      <c r="S6" s="321"/>
      <c r="T6" s="9"/>
      <c r="U6" s="9"/>
      <c r="V6" s="9"/>
      <c r="W6" s="9"/>
      <c r="X6" s="9"/>
      <c r="Y6" s="9"/>
      <c r="Z6" s="9"/>
      <c r="AA6" s="9"/>
      <c r="AB6" s="9"/>
    </row>
    <row r="7" spans="1:28" s="7" customFormat="1" ht="18.75" x14ac:dyDescent="0.2">
      <c r="A7" s="321"/>
      <c r="B7" s="321"/>
      <c r="C7" s="321"/>
      <c r="D7" s="321"/>
      <c r="E7" s="321"/>
      <c r="F7" s="321"/>
      <c r="G7" s="321"/>
      <c r="H7" s="321"/>
      <c r="I7" s="321"/>
      <c r="J7" s="321"/>
      <c r="K7" s="321"/>
      <c r="L7" s="321"/>
      <c r="M7" s="321"/>
      <c r="N7" s="321"/>
      <c r="O7" s="321"/>
      <c r="P7" s="321"/>
      <c r="Q7" s="321"/>
      <c r="R7" s="321"/>
      <c r="S7" s="321"/>
      <c r="T7" s="9"/>
      <c r="U7" s="9"/>
      <c r="V7" s="9"/>
      <c r="W7" s="9"/>
      <c r="X7" s="9"/>
      <c r="Y7" s="9"/>
      <c r="Z7" s="9"/>
      <c r="AA7" s="9"/>
      <c r="AB7" s="9"/>
    </row>
    <row r="8" spans="1:28" s="7" customFormat="1" ht="18.75" x14ac:dyDescent="0.2">
      <c r="A8" s="322" t="str">
        <f>'1. паспорт местоположение'!A9:C9</f>
        <v xml:space="preserve">ГУП "Региональные электрические сети "РБ  </v>
      </c>
      <c r="B8" s="322"/>
      <c r="C8" s="322"/>
      <c r="D8" s="322"/>
      <c r="E8" s="322"/>
      <c r="F8" s="322"/>
      <c r="G8" s="322"/>
      <c r="H8" s="322"/>
      <c r="I8" s="322"/>
      <c r="J8" s="322"/>
      <c r="K8" s="322"/>
      <c r="L8" s="322"/>
      <c r="M8" s="322"/>
      <c r="N8" s="322"/>
      <c r="O8" s="322"/>
      <c r="P8" s="322"/>
      <c r="Q8" s="322"/>
      <c r="R8" s="322"/>
      <c r="S8" s="322"/>
      <c r="T8" s="9"/>
      <c r="U8" s="9"/>
      <c r="V8" s="9"/>
      <c r="W8" s="9"/>
      <c r="X8" s="9"/>
      <c r="Y8" s="9"/>
      <c r="Z8" s="9"/>
      <c r="AA8" s="9"/>
      <c r="AB8" s="9"/>
    </row>
    <row r="9" spans="1:28" s="7" customFormat="1" ht="18.75" x14ac:dyDescent="0.2">
      <c r="A9" s="318" t="s">
        <v>9</v>
      </c>
      <c r="B9" s="318"/>
      <c r="C9" s="318"/>
      <c r="D9" s="318"/>
      <c r="E9" s="318"/>
      <c r="F9" s="318"/>
      <c r="G9" s="318"/>
      <c r="H9" s="318"/>
      <c r="I9" s="318"/>
      <c r="J9" s="318"/>
      <c r="K9" s="318"/>
      <c r="L9" s="318"/>
      <c r="M9" s="318"/>
      <c r="N9" s="318"/>
      <c r="O9" s="318"/>
      <c r="P9" s="318"/>
      <c r="Q9" s="318"/>
      <c r="R9" s="318"/>
      <c r="S9" s="318"/>
      <c r="T9" s="9"/>
      <c r="U9" s="9"/>
      <c r="V9" s="9"/>
      <c r="W9" s="9"/>
      <c r="X9" s="9"/>
      <c r="Y9" s="9"/>
      <c r="Z9" s="9"/>
      <c r="AA9" s="9"/>
      <c r="AB9" s="9"/>
    </row>
    <row r="10" spans="1:28" s="7" customFormat="1" ht="18.75" x14ac:dyDescent="0.2">
      <c r="A10" s="321"/>
      <c r="B10" s="321"/>
      <c r="C10" s="321"/>
      <c r="D10" s="321"/>
      <c r="E10" s="321"/>
      <c r="F10" s="321"/>
      <c r="G10" s="321"/>
      <c r="H10" s="321"/>
      <c r="I10" s="321"/>
      <c r="J10" s="321"/>
      <c r="K10" s="321"/>
      <c r="L10" s="321"/>
      <c r="M10" s="321"/>
      <c r="N10" s="321"/>
      <c r="O10" s="321"/>
      <c r="P10" s="321"/>
      <c r="Q10" s="321"/>
      <c r="R10" s="321"/>
      <c r="S10" s="321"/>
      <c r="T10" s="9"/>
      <c r="U10" s="9"/>
      <c r="V10" s="9"/>
      <c r="W10" s="9"/>
      <c r="X10" s="9"/>
      <c r="Y10" s="9"/>
      <c r="Z10" s="9"/>
      <c r="AA10" s="9"/>
      <c r="AB10" s="9"/>
    </row>
    <row r="11" spans="1:28" s="7" customFormat="1" ht="18.75" x14ac:dyDescent="0.2">
      <c r="A11" s="330" t="str">
        <f>'1. паспорт местоположение'!A12:C12</f>
        <v>L_ 20220213</v>
      </c>
      <c r="B11" s="330"/>
      <c r="C11" s="330"/>
      <c r="D11" s="330"/>
      <c r="E11" s="330"/>
      <c r="F11" s="330"/>
      <c r="G11" s="330"/>
      <c r="H11" s="330"/>
      <c r="I11" s="330"/>
      <c r="J11" s="330"/>
      <c r="K11" s="330"/>
      <c r="L11" s="330"/>
      <c r="M11" s="330"/>
      <c r="N11" s="330"/>
      <c r="O11" s="330"/>
      <c r="P11" s="330"/>
      <c r="Q11" s="330"/>
      <c r="R11" s="330"/>
      <c r="S11" s="330"/>
      <c r="T11" s="9"/>
      <c r="U11" s="9"/>
      <c r="V11" s="9"/>
      <c r="W11" s="9"/>
      <c r="X11" s="9"/>
      <c r="Y11" s="9"/>
      <c r="Z11" s="9"/>
      <c r="AA11" s="9"/>
      <c r="AB11" s="9"/>
    </row>
    <row r="12" spans="1:28" s="7" customFormat="1" ht="18.75" x14ac:dyDescent="0.2">
      <c r="A12" s="318" t="s">
        <v>8</v>
      </c>
      <c r="B12" s="318"/>
      <c r="C12" s="318"/>
      <c r="D12" s="318"/>
      <c r="E12" s="318"/>
      <c r="F12" s="318"/>
      <c r="G12" s="318"/>
      <c r="H12" s="318"/>
      <c r="I12" s="318"/>
      <c r="J12" s="318"/>
      <c r="K12" s="318"/>
      <c r="L12" s="318"/>
      <c r="M12" s="318"/>
      <c r="N12" s="318"/>
      <c r="O12" s="318"/>
      <c r="P12" s="318"/>
      <c r="Q12" s="318"/>
      <c r="R12" s="318"/>
      <c r="S12" s="318"/>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2" t="str">
        <f>'1. паспорт местоположение'!A15:C15</f>
        <v>Строительство ЛЭП-04кВ -0,296км  г.Агидель ул.Мира 5</v>
      </c>
      <c r="B14" s="322"/>
      <c r="C14" s="322"/>
      <c r="D14" s="322"/>
      <c r="E14" s="322"/>
      <c r="F14" s="322"/>
      <c r="G14" s="322"/>
      <c r="H14" s="322"/>
      <c r="I14" s="322"/>
      <c r="J14" s="322"/>
      <c r="K14" s="322"/>
      <c r="L14" s="322"/>
      <c r="M14" s="322"/>
      <c r="N14" s="322"/>
      <c r="O14" s="322"/>
      <c r="P14" s="322"/>
      <c r="Q14" s="322"/>
      <c r="R14" s="322"/>
      <c r="S14" s="322"/>
      <c r="T14" s="6"/>
      <c r="U14" s="6"/>
      <c r="V14" s="6"/>
      <c r="W14" s="6"/>
      <c r="X14" s="6"/>
      <c r="Y14" s="6"/>
      <c r="Z14" s="6"/>
      <c r="AA14" s="6"/>
      <c r="AB14" s="6"/>
    </row>
    <row r="15" spans="1:28" s="2" customFormat="1" ht="15" customHeight="1" x14ac:dyDescent="0.2">
      <c r="A15" s="318" t="s">
        <v>7</v>
      </c>
      <c r="B15" s="318"/>
      <c r="C15" s="318"/>
      <c r="D15" s="318"/>
      <c r="E15" s="318"/>
      <c r="F15" s="318"/>
      <c r="G15" s="318"/>
      <c r="H15" s="318"/>
      <c r="I15" s="318"/>
      <c r="J15" s="318"/>
      <c r="K15" s="318"/>
      <c r="L15" s="318"/>
      <c r="M15" s="318"/>
      <c r="N15" s="318"/>
      <c r="O15" s="318"/>
      <c r="P15" s="318"/>
      <c r="Q15" s="318"/>
      <c r="R15" s="318"/>
      <c r="S15" s="318"/>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19" t="s">
        <v>447</v>
      </c>
      <c r="B17" s="319"/>
      <c r="C17" s="319"/>
      <c r="D17" s="319"/>
      <c r="E17" s="319"/>
      <c r="F17" s="319"/>
      <c r="G17" s="319"/>
      <c r="H17" s="319"/>
      <c r="I17" s="319"/>
      <c r="J17" s="319"/>
      <c r="K17" s="319"/>
      <c r="L17" s="319"/>
      <c r="M17" s="319"/>
      <c r="N17" s="319"/>
      <c r="O17" s="319"/>
      <c r="P17" s="319"/>
      <c r="Q17" s="319"/>
      <c r="R17" s="319"/>
      <c r="S17" s="319"/>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24" t="s">
        <v>6</v>
      </c>
      <c r="B19" s="324" t="s">
        <v>100</v>
      </c>
      <c r="C19" s="325" t="s">
        <v>341</v>
      </c>
      <c r="D19" s="324" t="s">
        <v>340</v>
      </c>
      <c r="E19" s="324" t="s">
        <v>99</v>
      </c>
      <c r="F19" s="324" t="s">
        <v>98</v>
      </c>
      <c r="G19" s="324" t="s">
        <v>336</v>
      </c>
      <c r="H19" s="324" t="s">
        <v>97</v>
      </c>
      <c r="I19" s="324" t="s">
        <v>96</v>
      </c>
      <c r="J19" s="324" t="s">
        <v>95</v>
      </c>
      <c r="K19" s="324" t="s">
        <v>94</v>
      </c>
      <c r="L19" s="324" t="s">
        <v>93</v>
      </c>
      <c r="M19" s="324" t="s">
        <v>92</v>
      </c>
      <c r="N19" s="324" t="s">
        <v>91</v>
      </c>
      <c r="O19" s="324" t="s">
        <v>90</v>
      </c>
      <c r="P19" s="324" t="s">
        <v>89</v>
      </c>
      <c r="Q19" s="324" t="s">
        <v>339</v>
      </c>
      <c r="R19" s="324"/>
      <c r="S19" s="327" t="s">
        <v>441</v>
      </c>
      <c r="T19" s="3"/>
      <c r="U19" s="3"/>
      <c r="V19" s="3"/>
      <c r="W19" s="3"/>
      <c r="X19" s="3"/>
      <c r="Y19" s="3"/>
    </row>
    <row r="20" spans="1:28" s="2" customFormat="1" ht="180.75" customHeight="1" x14ac:dyDescent="0.2">
      <c r="A20" s="324"/>
      <c r="B20" s="324"/>
      <c r="C20" s="326"/>
      <c r="D20" s="324"/>
      <c r="E20" s="324"/>
      <c r="F20" s="324"/>
      <c r="G20" s="324"/>
      <c r="H20" s="324"/>
      <c r="I20" s="324"/>
      <c r="J20" s="324"/>
      <c r="K20" s="324"/>
      <c r="L20" s="324"/>
      <c r="M20" s="324"/>
      <c r="N20" s="324"/>
      <c r="O20" s="324"/>
      <c r="P20" s="324"/>
      <c r="Q20" s="31" t="s">
        <v>337</v>
      </c>
      <c r="R20" s="32" t="s">
        <v>338</v>
      </c>
      <c r="S20" s="327"/>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M27" sqref="M2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17" t="str">
        <f>'1. паспорт местоположение'!$A$5</f>
        <v>Год раскрытия информации: 2021 год</v>
      </c>
      <c r="B6" s="317"/>
      <c r="C6" s="317"/>
      <c r="D6" s="317"/>
      <c r="E6" s="317"/>
      <c r="F6" s="317"/>
      <c r="G6" s="317"/>
      <c r="H6" s="317"/>
      <c r="I6" s="317"/>
      <c r="J6" s="317"/>
      <c r="K6" s="317"/>
      <c r="L6" s="317"/>
      <c r="M6" s="317"/>
      <c r="N6" s="317"/>
      <c r="O6" s="317"/>
      <c r="P6" s="317"/>
      <c r="Q6" s="317"/>
      <c r="R6" s="317"/>
      <c r="S6" s="317"/>
      <c r="T6" s="317"/>
    </row>
    <row r="7" spans="1:20" s="7" customFormat="1" x14ac:dyDescent="0.2">
      <c r="A7" s="12"/>
    </row>
    <row r="8" spans="1:20" s="7" customFormat="1" ht="18.75" x14ac:dyDescent="0.2">
      <c r="A8" s="321" t="s">
        <v>10</v>
      </c>
      <c r="B8" s="321"/>
      <c r="C8" s="321"/>
      <c r="D8" s="321"/>
      <c r="E8" s="321"/>
      <c r="F8" s="321"/>
      <c r="G8" s="321"/>
      <c r="H8" s="321"/>
      <c r="I8" s="321"/>
      <c r="J8" s="321"/>
      <c r="K8" s="321"/>
      <c r="L8" s="321"/>
      <c r="M8" s="321"/>
      <c r="N8" s="321"/>
      <c r="O8" s="321"/>
      <c r="P8" s="321"/>
      <c r="Q8" s="321"/>
      <c r="R8" s="321"/>
      <c r="S8" s="321"/>
      <c r="T8" s="321"/>
    </row>
    <row r="9" spans="1:20" s="7"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7" customFormat="1" ht="18.75" customHeight="1" x14ac:dyDescent="0.2">
      <c r="A10" s="322" t="str">
        <f>'1. паспорт местоположение'!A9:C9</f>
        <v xml:space="preserve">ГУП "Региональные электрические сети "РБ  </v>
      </c>
      <c r="B10" s="322"/>
      <c r="C10" s="322"/>
      <c r="D10" s="322"/>
      <c r="E10" s="322"/>
      <c r="F10" s="322"/>
      <c r="G10" s="322"/>
      <c r="H10" s="322"/>
      <c r="I10" s="322"/>
      <c r="J10" s="322"/>
      <c r="K10" s="322"/>
      <c r="L10" s="322"/>
      <c r="M10" s="322"/>
      <c r="N10" s="322"/>
      <c r="O10" s="322"/>
      <c r="P10" s="322"/>
      <c r="Q10" s="322"/>
      <c r="R10" s="322"/>
      <c r="S10" s="322"/>
      <c r="T10" s="322"/>
    </row>
    <row r="11" spans="1:20" s="7" customFormat="1" ht="18.75" customHeight="1" x14ac:dyDescent="0.2">
      <c r="A11" s="318" t="s">
        <v>9</v>
      </c>
      <c r="B11" s="318"/>
      <c r="C11" s="318"/>
      <c r="D11" s="318"/>
      <c r="E11" s="318"/>
      <c r="F11" s="318"/>
      <c r="G11" s="318"/>
      <c r="H11" s="318"/>
      <c r="I11" s="318"/>
      <c r="J11" s="318"/>
      <c r="K11" s="318"/>
      <c r="L11" s="318"/>
      <c r="M11" s="318"/>
      <c r="N11" s="318"/>
      <c r="O11" s="318"/>
      <c r="P11" s="318"/>
      <c r="Q11" s="318"/>
      <c r="R11" s="318"/>
      <c r="S11" s="318"/>
      <c r="T11" s="318"/>
    </row>
    <row r="12" spans="1:20" s="7"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7" customFormat="1" ht="18.75" customHeight="1" x14ac:dyDescent="0.2">
      <c r="A13" s="323" t="str">
        <f>'1. паспорт местоположение'!$A$12</f>
        <v>L_ 20220213</v>
      </c>
      <c r="B13" s="323"/>
      <c r="C13" s="323"/>
      <c r="D13" s="323"/>
      <c r="E13" s="323"/>
      <c r="F13" s="323"/>
      <c r="G13" s="323"/>
      <c r="H13" s="323"/>
      <c r="I13" s="323"/>
      <c r="J13" s="323"/>
      <c r="K13" s="323"/>
      <c r="L13" s="323"/>
      <c r="M13" s="323"/>
      <c r="N13" s="323"/>
      <c r="O13" s="323"/>
      <c r="P13" s="323"/>
      <c r="Q13" s="323"/>
      <c r="R13" s="323"/>
      <c r="S13" s="323"/>
      <c r="T13" s="323"/>
    </row>
    <row r="14" spans="1:20" s="7" customFormat="1" ht="18.75" customHeight="1" x14ac:dyDescent="0.2">
      <c r="A14" s="318" t="s">
        <v>8</v>
      </c>
      <c r="B14" s="318"/>
      <c r="C14" s="318"/>
      <c r="D14" s="318"/>
      <c r="E14" s="318"/>
      <c r="F14" s="318"/>
      <c r="G14" s="318"/>
      <c r="H14" s="318"/>
      <c r="I14" s="318"/>
      <c r="J14" s="318"/>
      <c r="K14" s="318"/>
      <c r="L14" s="318"/>
      <c r="M14" s="318"/>
      <c r="N14" s="318"/>
      <c r="O14" s="318"/>
      <c r="P14" s="318"/>
      <c r="Q14" s="318"/>
      <c r="R14" s="318"/>
      <c r="S14" s="318"/>
      <c r="T14" s="318"/>
    </row>
    <row r="15" spans="1:20" s="7"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2" customFormat="1" x14ac:dyDescent="0.2">
      <c r="A16" s="322" t="str">
        <f>'1. паспорт местоположение'!$A$15</f>
        <v>Строительство ЛЭП-04кВ -0,296км  г.Агидель ул.Мира 5</v>
      </c>
      <c r="B16" s="322"/>
      <c r="C16" s="322"/>
      <c r="D16" s="322"/>
      <c r="E16" s="322"/>
      <c r="F16" s="322"/>
      <c r="G16" s="322"/>
      <c r="H16" s="322"/>
      <c r="I16" s="322"/>
      <c r="J16" s="322"/>
      <c r="K16" s="322"/>
      <c r="L16" s="322"/>
      <c r="M16" s="322"/>
      <c r="N16" s="322"/>
      <c r="O16" s="322"/>
      <c r="P16" s="322"/>
      <c r="Q16" s="322"/>
      <c r="R16" s="322"/>
      <c r="S16" s="322"/>
      <c r="T16" s="322"/>
    </row>
    <row r="17" spans="1:113" s="2" customFormat="1" ht="15" customHeight="1" x14ac:dyDescent="0.2">
      <c r="A17" s="318" t="s">
        <v>7</v>
      </c>
      <c r="B17" s="318"/>
      <c r="C17" s="318"/>
      <c r="D17" s="318"/>
      <c r="E17" s="318"/>
      <c r="F17" s="318"/>
      <c r="G17" s="318"/>
      <c r="H17" s="318"/>
      <c r="I17" s="318"/>
      <c r="J17" s="318"/>
      <c r="K17" s="318"/>
      <c r="L17" s="318"/>
      <c r="M17" s="318"/>
      <c r="N17" s="318"/>
      <c r="O17" s="318"/>
      <c r="P17" s="318"/>
      <c r="Q17" s="318"/>
      <c r="R17" s="318"/>
      <c r="S17" s="318"/>
      <c r="T17" s="318"/>
    </row>
    <row r="18" spans="1:113"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2" customFormat="1" ht="15" customHeight="1" x14ac:dyDescent="0.2">
      <c r="A19" s="320" t="s">
        <v>452</v>
      </c>
      <c r="B19" s="320"/>
      <c r="C19" s="320"/>
      <c r="D19" s="320"/>
      <c r="E19" s="320"/>
      <c r="F19" s="320"/>
      <c r="G19" s="320"/>
      <c r="H19" s="320"/>
      <c r="I19" s="320"/>
      <c r="J19" s="320"/>
      <c r="K19" s="320"/>
      <c r="L19" s="320"/>
      <c r="M19" s="320"/>
      <c r="N19" s="320"/>
      <c r="O19" s="320"/>
      <c r="P19" s="320"/>
      <c r="Q19" s="320"/>
      <c r="R19" s="320"/>
      <c r="S19" s="320"/>
      <c r="T19" s="320"/>
    </row>
    <row r="20" spans="1:113" s="39" customFormat="1" ht="21" customHeight="1" x14ac:dyDescent="0.25">
      <c r="A20" s="344"/>
      <c r="B20" s="344"/>
      <c r="C20" s="344"/>
      <c r="D20" s="344"/>
      <c r="E20" s="344"/>
      <c r="F20" s="344"/>
      <c r="G20" s="344"/>
      <c r="H20" s="344"/>
      <c r="I20" s="344"/>
      <c r="J20" s="344"/>
      <c r="K20" s="344"/>
      <c r="L20" s="344"/>
      <c r="M20" s="344"/>
      <c r="N20" s="344"/>
      <c r="O20" s="344"/>
      <c r="P20" s="344"/>
      <c r="Q20" s="344"/>
      <c r="R20" s="344"/>
      <c r="S20" s="344"/>
      <c r="T20" s="344"/>
    </row>
    <row r="21" spans="1:113" ht="46.5" customHeight="1" x14ac:dyDescent="0.25">
      <c r="A21" s="338" t="s">
        <v>6</v>
      </c>
      <c r="B21" s="331" t="s">
        <v>228</v>
      </c>
      <c r="C21" s="332"/>
      <c r="D21" s="335" t="s">
        <v>122</v>
      </c>
      <c r="E21" s="331" t="s">
        <v>479</v>
      </c>
      <c r="F21" s="332"/>
      <c r="G21" s="331" t="s">
        <v>279</v>
      </c>
      <c r="H21" s="332"/>
      <c r="I21" s="331" t="s">
        <v>121</v>
      </c>
      <c r="J21" s="332"/>
      <c r="K21" s="335" t="s">
        <v>120</v>
      </c>
      <c r="L21" s="331" t="s">
        <v>119</v>
      </c>
      <c r="M21" s="332"/>
      <c r="N21" s="331" t="s">
        <v>476</v>
      </c>
      <c r="O21" s="332"/>
      <c r="P21" s="335" t="s">
        <v>118</v>
      </c>
      <c r="Q21" s="341" t="s">
        <v>117</v>
      </c>
      <c r="R21" s="342"/>
      <c r="S21" s="341" t="s">
        <v>116</v>
      </c>
      <c r="T21" s="343"/>
    </row>
    <row r="22" spans="1:113" ht="204.75" customHeight="1" x14ac:dyDescent="0.25">
      <c r="A22" s="339"/>
      <c r="B22" s="333"/>
      <c r="C22" s="334"/>
      <c r="D22" s="337"/>
      <c r="E22" s="333"/>
      <c r="F22" s="334"/>
      <c r="G22" s="333"/>
      <c r="H22" s="334"/>
      <c r="I22" s="333"/>
      <c r="J22" s="334"/>
      <c r="K22" s="336"/>
      <c r="L22" s="333"/>
      <c r="M22" s="334"/>
      <c r="N22" s="333"/>
      <c r="O22" s="334"/>
      <c r="P22" s="336"/>
      <c r="Q22" s="84" t="s">
        <v>115</v>
      </c>
      <c r="R22" s="84" t="s">
        <v>451</v>
      </c>
      <c r="S22" s="84" t="s">
        <v>114</v>
      </c>
      <c r="T22" s="84" t="s">
        <v>113</v>
      </c>
    </row>
    <row r="23" spans="1:113" ht="51.75" customHeight="1" x14ac:dyDescent="0.25">
      <c r="A23" s="340"/>
      <c r="B23" s="84" t="s">
        <v>111</v>
      </c>
      <c r="C23" s="84" t="s">
        <v>112</v>
      </c>
      <c r="D23" s="336"/>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489</v>
      </c>
      <c r="C25" s="145" t="str">
        <f>B25</f>
        <v>нд</v>
      </c>
      <c r="D25" s="146" t="str">
        <f>C25</f>
        <v>нд</v>
      </c>
      <c r="E25" s="146" t="str">
        <f>B25</f>
        <v>нд</v>
      </c>
      <c r="F25" s="146" t="str">
        <f>C25</f>
        <v>нд</v>
      </c>
      <c r="G25" s="146" t="str">
        <f>B25</f>
        <v>нд</v>
      </c>
      <c r="H25" s="146" t="str">
        <f>C25</f>
        <v>нд</v>
      </c>
      <c r="I25" s="145">
        <v>0</v>
      </c>
      <c r="J25" s="145">
        <v>2022</v>
      </c>
      <c r="K25" s="145">
        <f>J25</f>
        <v>2022</v>
      </c>
      <c r="L25" s="145">
        <v>6</v>
      </c>
      <c r="M25" s="145">
        <v>6</v>
      </c>
      <c r="N25" s="146" t="s">
        <v>489</v>
      </c>
      <c r="O25" s="146" t="s">
        <v>489</v>
      </c>
      <c r="P25" s="145"/>
      <c r="Q25" s="146" t="s">
        <v>524</v>
      </c>
      <c r="R25" s="146" t="s">
        <v>526</v>
      </c>
      <c r="S25" s="146"/>
      <c r="T25" s="146"/>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17" t="str">
        <f>'1. паспорт местоположение'!$A$5</f>
        <v>Год раскрытия информации: 2021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1" t="s">
        <v>10</v>
      </c>
      <c r="F7" s="321"/>
      <c r="G7" s="321"/>
      <c r="H7" s="321"/>
      <c r="I7" s="321"/>
      <c r="J7" s="321"/>
      <c r="K7" s="321"/>
      <c r="L7" s="321"/>
      <c r="M7" s="321"/>
      <c r="N7" s="321"/>
      <c r="O7" s="321"/>
      <c r="P7" s="321"/>
      <c r="Q7" s="321"/>
      <c r="R7" s="321"/>
      <c r="S7" s="321"/>
      <c r="T7" s="321"/>
      <c r="U7" s="321"/>
      <c r="V7" s="321"/>
      <c r="W7" s="321"/>
      <c r="X7" s="321"/>
      <c r="Y7" s="32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2" t="s">
        <v>495</v>
      </c>
      <c r="F9" s="322"/>
      <c r="G9" s="322"/>
      <c r="H9" s="322"/>
      <c r="I9" s="322"/>
      <c r="J9" s="322"/>
      <c r="K9" s="322"/>
      <c r="L9" s="322"/>
      <c r="M9" s="322"/>
      <c r="N9" s="322"/>
      <c r="O9" s="322"/>
      <c r="P9" s="322"/>
      <c r="Q9" s="322"/>
      <c r="R9" s="322"/>
      <c r="S9" s="322"/>
      <c r="T9" s="322"/>
      <c r="U9" s="322"/>
      <c r="V9" s="322"/>
      <c r="W9" s="322"/>
      <c r="X9" s="322"/>
      <c r="Y9" s="322"/>
    </row>
    <row r="10" spans="1:27" s="7" customFormat="1" ht="18.75" customHeight="1" x14ac:dyDescent="0.2">
      <c r="E10" s="318" t="s">
        <v>9</v>
      </c>
      <c r="F10" s="318"/>
      <c r="G10" s="318"/>
      <c r="H10" s="318"/>
      <c r="I10" s="318"/>
      <c r="J10" s="318"/>
      <c r="K10" s="318"/>
      <c r="L10" s="318"/>
      <c r="M10" s="318"/>
      <c r="N10" s="318"/>
      <c r="O10" s="318"/>
      <c r="P10" s="318"/>
      <c r="Q10" s="318"/>
      <c r="R10" s="318"/>
      <c r="S10" s="318"/>
      <c r="T10" s="318"/>
      <c r="U10" s="318"/>
      <c r="V10" s="318"/>
      <c r="W10" s="318"/>
      <c r="X10" s="318"/>
      <c r="Y10" s="31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3" t="str">
        <f>'1. паспорт местоположение'!$A$12</f>
        <v>L_ 20220213</v>
      </c>
      <c r="F12" s="323"/>
      <c r="G12" s="323"/>
      <c r="H12" s="323"/>
      <c r="I12" s="323"/>
      <c r="J12" s="323"/>
      <c r="K12" s="323"/>
      <c r="L12" s="323"/>
      <c r="M12" s="323"/>
      <c r="N12" s="323"/>
      <c r="O12" s="323"/>
      <c r="P12" s="323"/>
      <c r="Q12" s="323"/>
      <c r="R12" s="323"/>
      <c r="S12" s="323"/>
      <c r="T12" s="323"/>
      <c r="U12" s="323"/>
      <c r="V12" s="323"/>
      <c r="W12" s="323"/>
      <c r="X12" s="323"/>
      <c r="Y12" s="323"/>
    </row>
    <row r="13" spans="1:27" s="7" customFormat="1" ht="18.75" customHeight="1" x14ac:dyDescent="0.2">
      <c r="E13" s="318" t="s">
        <v>8</v>
      </c>
      <c r="F13" s="318"/>
      <c r="G13" s="318"/>
      <c r="H13" s="318"/>
      <c r="I13" s="318"/>
      <c r="J13" s="318"/>
      <c r="K13" s="318"/>
      <c r="L13" s="318"/>
      <c r="M13" s="318"/>
      <c r="N13" s="318"/>
      <c r="O13" s="318"/>
      <c r="P13" s="318"/>
      <c r="Q13" s="318"/>
      <c r="R13" s="318"/>
      <c r="S13" s="318"/>
      <c r="T13" s="318"/>
      <c r="U13" s="318"/>
      <c r="V13" s="318"/>
      <c r="W13" s="318"/>
      <c r="X13" s="318"/>
      <c r="Y13" s="31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2" t="str">
        <f>'1. паспорт местоположение'!$A$15</f>
        <v>Строительство ЛЭП-04кВ -0,296км  г.Агидель ул.Мира 5</v>
      </c>
      <c r="F15" s="322"/>
      <c r="G15" s="322"/>
      <c r="H15" s="322"/>
      <c r="I15" s="322"/>
      <c r="J15" s="322"/>
      <c r="K15" s="322"/>
      <c r="L15" s="322"/>
      <c r="M15" s="322"/>
      <c r="N15" s="322"/>
      <c r="O15" s="322"/>
      <c r="P15" s="322"/>
      <c r="Q15" s="322"/>
      <c r="R15" s="322"/>
      <c r="S15" s="322"/>
      <c r="T15" s="322"/>
      <c r="U15" s="322"/>
      <c r="V15" s="322"/>
      <c r="W15" s="322"/>
      <c r="X15" s="322"/>
      <c r="Y15" s="322"/>
    </row>
    <row r="16" spans="1:27" s="2" customFormat="1" ht="15" customHeight="1" x14ac:dyDescent="0.2">
      <c r="E16" s="318" t="s">
        <v>7</v>
      </c>
      <c r="F16" s="318"/>
      <c r="G16" s="318"/>
      <c r="H16" s="318"/>
      <c r="I16" s="318"/>
      <c r="J16" s="318"/>
      <c r="K16" s="318"/>
      <c r="L16" s="318"/>
      <c r="M16" s="318"/>
      <c r="N16" s="318"/>
      <c r="O16" s="318"/>
      <c r="P16" s="318"/>
      <c r="Q16" s="318"/>
      <c r="R16" s="318"/>
      <c r="S16" s="318"/>
      <c r="T16" s="318"/>
      <c r="U16" s="318"/>
      <c r="V16" s="318"/>
      <c r="W16" s="318"/>
      <c r="X16" s="318"/>
      <c r="Y16" s="3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454</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9" customFormat="1" ht="21" customHeight="1" x14ac:dyDescent="0.25"/>
    <row r="21" spans="1:27" ht="15.75" customHeight="1" x14ac:dyDescent="0.25">
      <c r="A21" s="335" t="s">
        <v>6</v>
      </c>
      <c r="B21" s="331" t="s">
        <v>460</v>
      </c>
      <c r="C21" s="332"/>
      <c r="D21" s="331" t="s">
        <v>462</v>
      </c>
      <c r="E21" s="332"/>
      <c r="F21" s="341" t="s">
        <v>94</v>
      </c>
      <c r="G21" s="343"/>
      <c r="H21" s="343"/>
      <c r="I21" s="342"/>
      <c r="J21" s="335" t="s">
        <v>463</v>
      </c>
      <c r="K21" s="331" t="s">
        <v>464</v>
      </c>
      <c r="L21" s="332"/>
      <c r="M21" s="331" t="s">
        <v>465</v>
      </c>
      <c r="N21" s="332"/>
      <c r="O21" s="331" t="s">
        <v>453</v>
      </c>
      <c r="P21" s="332"/>
      <c r="Q21" s="331" t="s">
        <v>127</v>
      </c>
      <c r="R21" s="332"/>
      <c r="S21" s="335" t="s">
        <v>126</v>
      </c>
      <c r="T21" s="335" t="s">
        <v>466</v>
      </c>
      <c r="U21" s="335" t="s">
        <v>461</v>
      </c>
      <c r="V21" s="331" t="s">
        <v>125</v>
      </c>
      <c r="W21" s="332"/>
      <c r="X21" s="341" t="s">
        <v>117</v>
      </c>
      <c r="Y21" s="343"/>
      <c r="Z21" s="341" t="s">
        <v>116</v>
      </c>
      <c r="AA21" s="343"/>
    </row>
    <row r="22" spans="1:27" ht="216" customHeight="1" x14ac:dyDescent="0.25">
      <c r="A22" s="337"/>
      <c r="B22" s="333"/>
      <c r="C22" s="334"/>
      <c r="D22" s="333"/>
      <c r="E22" s="334"/>
      <c r="F22" s="341" t="s">
        <v>124</v>
      </c>
      <c r="G22" s="342"/>
      <c r="H22" s="341" t="s">
        <v>123</v>
      </c>
      <c r="I22" s="342"/>
      <c r="J22" s="336"/>
      <c r="K22" s="333"/>
      <c r="L22" s="334"/>
      <c r="M22" s="333"/>
      <c r="N22" s="334"/>
      <c r="O22" s="333"/>
      <c r="P22" s="334"/>
      <c r="Q22" s="333"/>
      <c r="R22" s="334"/>
      <c r="S22" s="336"/>
      <c r="T22" s="336"/>
      <c r="U22" s="336"/>
      <c r="V22" s="333"/>
      <c r="W22" s="334"/>
      <c r="X22" s="84" t="s">
        <v>115</v>
      </c>
      <c r="Y22" s="84" t="s">
        <v>451</v>
      </c>
      <c r="Z22" s="84" t="s">
        <v>114</v>
      </c>
      <c r="AA22" s="84" t="s">
        <v>113</v>
      </c>
    </row>
    <row r="23" spans="1:27" ht="60" customHeight="1" x14ac:dyDescent="0.25">
      <c r="A23" s="336"/>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17" t="str">
        <f>'1. паспорт местоположение'!$A$5</f>
        <v>Год раскрытия информации: 2021 год</v>
      </c>
      <c r="B5" s="317"/>
      <c r="C5" s="317"/>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1" t="s">
        <v>10</v>
      </c>
      <c r="B7" s="321"/>
      <c r="C7" s="321"/>
      <c r="D7" s="9"/>
      <c r="E7" s="9"/>
      <c r="F7" s="9"/>
      <c r="G7" s="9"/>
      <c r="H7" s="9"/>
      <c r="I7" s="9"/>
      <c r="J7" s="9"/>
      <c r="K7" s="9"/>
      <c r="L7" s="9"/>
      <c r="M7" s="9"/>
      <c r="N7" s="9"/>
      <c r="O7" s="9"/>
      <c r="P7" s="9"/>
      <c r="Q7" s="9"/>
      <c r="R7" s="9"/>
      <c r="S7" s="9"/>
      <c r="T7" s="9"/>
      <c r="U7" s="9"/>
    </row>
    <row r="8" spans="1:29" s="7" customFormat="1" ht="18.75" x14ac:dyDescent="0.2">
      <c r="A8" s="321"/>
      <c r="B8" s="321"/>
      <c r="C8" s="321"/>
      <c r="D8" s="10"/>
      <c r="E8" s="10"/>
      <c r="F8" s="10"/>
      <c r="G8" s="10"/>
      <c r="H8" s="9"/>
      <c r="I8" s="9"/>
      <c r="J8" s="9"/>
      <c r="K8" s="9"/>
      <c r="L8" s="9"/>
      <c r="M8" s="9"/>
      <c r="N8" s="9"/>
      <c r="O8" s="9"/>
      <c r="P8" s="9"/>
      <c r="Q8" s="9"/>
      <c r="R8" s="9"/>
      <c r="S8" s="9"/>
      <c r="T8" s="9"/>
      <c r="U8" s="9"/>
    </row>
    <row r="9" spans="1:29" s="7" customFormat="1" ht="18.75" x14ac:dyDescent="0.2">
      <c r="A9" s="322" t="str">
        <f>'1. паспорт местоположение'!A9:C9</f>
        <v xml:space="preserve">ГУП "Региональные электрические сети "РБ  </v>
      </c>
      <c r="B9" s="322"/>
      <c r="C9" s="322"/>
      <c r="D9" s="6"/>
      <c r="E9" s="6"/>
      <c r="F9" s="6"/>
      <c r="G9" s="6"/>
      <c r="H9" s="9"/>
      <c r="I9" s="9"/>
      <c r="J9" s="9"/>
      <c r="K9" s="9"/>
      <c r="L9" s="9"/>
      <c r="M9" s="9"/>
      <c r="N9" s="9"/>
      <c r="O9" s="9"/>
      <c r="P9" s="9"/>
      <c r="Q9" s="9"/>
      <c r="R9" s="9"/>
      <c r="S9" s="9"/>
      <c r="T9" s="9"/>
      <c r="U9" s="9"/>
    </row>
    <row r="10" spans="1:29" s="7" customFormat="1" ht="18.75" x14ac:dyDescent="0.2">
      <c r="A10" s="318" t="s">
        <v>9</v>
      </c>
      <c r="B10" s="318"/>
      <c r="C10" s="318"/>
      <c r="D10" s="4"/>
      <c r="E10" s="4"/>
      <c r="F10" s="4"/>
      <c r="G10" s="4"/>
      <c r="H10" s="9"/>
      <c r="I10" s="9"/>
      <c r="J10" s="9"/>
      <c r="K10" s="9"/>
      <c r="L10" s="9"/>
      <c r="M10" s="9"/>
      <c r="N10" s="9"/>
      <c r="O10" s="9"/>
      <c r="P10" s="9"/>
      <c r="Q10" s="9"/>
      <c r="R10" s="9"/>
      <c r="S10" s="9"/>
      <c r="T10" s="9"/>
      <c r="U10" s="9"/>
    </row>
    <row r="11" spans="1:29" s="7" customFormat="1" ht="18.75" x14ac:dyDescent="0.2">
      <c r="A11" s="321"/>
      <c r="B11" s="321"/>
      <c r="C11" s="321"/>
      <c r="D11" s="10"/>
      <c r="E11" s="10"/>
      <c r="F11" s="10"/>
      <c r="G11" s="10"/>
      <c r="H11" s="9"/>
      <c r="I11" s="9"/>
      <c r="J11" s="9"/>
      <c r="K11" s="9"/>
      <c r="L11" s="9"/>
      <c r="M11" s="9"/>
      <c r="N11" s="9"/>
      <c r="O11" s="9"/>
      <c r="P11" s="9"/>
      <c r="Q11" s="9"/>
      <c r="R11" s="9"/>
      <c r="S11" s="9"/>
      <c r="T11" s="9"/>
      <c r="U11" s="9"/>
    </row>
    <row r="12" spans="1:29" s="7" customFormat="1" ht="18.75" x14ac:dyDescent="0.2">
      <c r="A12" s="323" t="str">
        <f>'1. паспорт местоположение'!$A$12</f>
        <v>L_ 20220213</v>
      </c>
      <c r="B12" s="323"/>
      <c r="C12" s="323"/>
      <c r="D12" s="6"/>
      <c r="E12" s="6"/>
      <c r="F12" s="6"/>
      <c r="G12" s="6"/>
      <c r="H12" s="9"/>
      <c r="I12" s="9"/>
      <c r="J12" s="9"/>
      <c r="K12" s="9"/>
      <c r="L12" s="9"/>
      <c r="M12" s="9"/>
      <c r="N12" s="9"/>
      <c r="O12" s="9"/>
      <c r="P12" s="9"/>
      <c r="Q12" s="9"/>
      <c r="R12" s="9"/>
      <c r="S12" s="9"/>
      <c r="T12" s="9"/>
      <c r="U12" s="9"/>
    </row>
    <row r="13" spans="1:29" s="7" customFormat="1" ht="18.75" x14ac:dyDescent="0.2">
      <c r="A13" s="318" t="s">
        <v>8</v>
      </c>
      <c r="B13" s="318"/>
      <c r="C13" s="318"/>
      <c r="D13" s="4"/>
      <c r="E13" s="4"/>
      <c r="F13" s="4"/>
      <c r="G13" s="4"/>
      <c r="H13" s="9"/>
      <c r="I13" s="9"/>
      <c r="J13" s="9"/>
      <c r="K13" s="9"/>
      <c r="L13" s="9"/>
      <c r="M13" s="9"/>
      <c r="N13" s="9"/>
      <c r="O13" s="9"/>
      <c r="P13" s="9"/>
      <c r="Q13" s="9"/>
      <c r="R13" s="9"/>
      <c r="S13" s="9"/>
      <c r="T13" s="9"/>
      <c r="U13" s="9"/>
    </row>
    <row r="14" spans="1:29" s="7" customFormat="1" ht="15.75" customHeight="1" x14ac:dyDescent="0.2">
      <c r="A14" s="328"/>
      <c r="B14" s="328"/>
      <c r="C14" s="328"/>
      <c r="D14" s="3"/>
      <c r="E14" s="3"/>
      <c r="F14" s="3"/>
      <c r="G14" s="3"/>
      <c r="H14" s="3"/>
      <c r="I14" s="3"/>
      <c r="J14" s="3"/>
      <c r="K14" s="3"/>
      <c r="L14" s="3"/>
      <c r="M14" s="3"/>
      <c r="N14" s="3"/>
      <c r="O14" s="3"/>
      <c r="P14" s="3"/>
      <c r="Q14" s="3"/>
      <c r="R14" s="3"/>
      <c r="S14" s="3"/>
      <c r="T14" s="3"/>
      <c r="U14" s="3"/>
    </row>
    <row r="15" spans="1:29" s="2" customFormat="1" ht="15.75" x14ac:dyDescent="0.2">
      <c r="A15" s="322" t="str">
        <f>'1. паспорт местоположение'!$A$15</f>
        <v>Строительство ЛЭП-04кВ -0,296км  г.Агидель ул.Мира 5</v>
      </c>
      <c r="B15" s="322"/>
      <c r="C15" s="322"/>
      <c r="D15" s="6"/>
      <c r="E15" s="6"/>
      <c r="F15" s="6"/>
      <c r="G15" s="6"/>
      <c r="H15" s="6"/>
      <c r="I15" s="6"/>
      <c r="J15" s="6"/>
      <c r="K15" s="6"/>
      <c r="L15" s="6"/>
      <c r="M15" s="6"/>
      <c r="N15" s="6"/>
      <c r="O15" s="6"/>
      <c r="P15" s="6"/>
      <c r="Q15" s="6"/>
      <c r="R15" s="6"/>
      <c r="S15" s="6"/>
      <c r="T15" s="6"/>
      <c r="U15" s="6"/>
    </row>
    <row r="16" spans="1:29" s="2" customFormat="1" ht="15" customHeight="1" x14ac:dyDescent="0.2">
      <c r="A16" s="318" t="s">
        <v>7</v>
      </c>
      <c r="B16" s="318"/>
      <c r="C16" s="318"/>
      <c r="D16" s="4"/>
      <c r="E16" s="4"/>
      <c r="F16" s="4"/>
      <c r="G16" s="4"/>
      <c r="H16" s="4"/>
      <c r="I16" s="4"/>
      <c r="J16" s="4"/>
      <c r="K16" s="4"/>
      <c r="L16" s="4"/>
      <c r="M16" s="4"/>
      <c r="N16" s="4"/>
      <c r="O16" s="4"/>
      <c r="P16" s="4"/>
      <c r="Q16" s="4"/>
      <c r="R16" s="4"/>
      <c r="S16" s="4"/>
      <c r="T16" s="4"/>
      <c r="U16" s="4"/>
    </row>
    <row r="17" spans="1:21" s="2" customFormat="1" ht="15" customHeight="1" x14ac:dyDescent="0.2">
      <c r="A17" s="328"/>
      <c r="B17" s="328"/>
      <c r="C17" s="328"/>
      <c r="D17" s="3"/>
      <c r="E17" s="3"/>
      <c r="F17" s="3"/>
      <c r="G17" s="3"/>
      <c r="H17" s="3"/>
      <c r="I17" s="3"/>
      <c r="J17" s="3"/>
      <c r="K17" s="3"/>
      <c r="L17" s="3"/>
      <c r="M17" s="3"/>
      <c r="N17" s="3"/>
      <c r="O17" s="3"/>
      <c r="P17" s="3"/>
      <c r="Q17" s="3"/>
      <c r="R17" s="3"/>
    </row>
    <row r="18" spans="1:21" s="2" customFormat="1" ht="27.75" customHeight="1" x14ac:dyDescent="0.2">
      <c r="A18" s="319" t="s">
        <v>446</v>
      </c>
      <c r="B18" s="319"/>
      <c r="C18" s="3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Строительство ЛЭП-04кВ -0,296км  г.Агидель ул.Мира 5</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0.24469099999999999</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17" t="str">
        <f>'1. паспорт местоположение'!$A$5</f>
        <v>Год раскрытия информации: 2021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10</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9"/>
      <c r="AB6" s="9"/>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9"/>
      <c r="AB7" s="9"/>
    </row>
    <row r="8" spans="1:28" ht="15.75" x14ac:dyDescent="0.25">
      <c r="A8" s="322" t="s">
        <v>495</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6"/>
      <c r="AB8" s="6"/>
    </row>
    <row r="9" spans="1:28" ht="15.75" x14ac:dyDescent="0.25">
      <c r="A9" s="318" t="s">
        <v>9</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4"/>
      <c r="AB9" s="4"/>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9"/>
      <c r="AB10" s="9"/>
    </row>
    <row r="11" spans="1:28" ht="15.75" x14ac:dyDescent="0.25">
      <c r="A11" s="323" t="str">
        <f>'1. паспорт местоположение'!$A$12</f>
        <v>L_ 20220213</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6"/>
      <c r="AB11" s="6"/>
    </row>
    <row r="12" spans="1:28" ht="15.75" x14ac:dyDescent="0.25">
      <c r="A12" s="318" t="s">
        <v>8</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4"/>
      <c r="AB12" s="4"/>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
      <c r="AB13" s="8"/>
    </row>
    <row r="14" spans="1:28" ht="15.75" x14ac:dyDescent="0.25">
      <c r="A14" s="322" t="str">
        <f>'1. паспорт местоположение'!$A$15</f>
        <v>Строительство ЛЭП-04кВ -0,296км  г.Агидель ул.Мира 5</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6"/>
      <c r="AB14" s="6"/>
    </row>
    <row r="15" spans="1:28" ht="15.75" x14ac:dyDescent="0.25">
      <c r="A15" s="318" t="s">
        <v>7</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4"/>
      <c r="AB15" s="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4"/>
      <c r="AB16" s="14"/>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4"/>
      <c r="AB17" s="14"/>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4"/>
      <c r="AB18" s="14"/>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4"/>
      <c r="AB19" s="14"/>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4"/>
      <c r="AB20" s="14"/>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4"/>
      <c r="AB21" s="14"/>
    </row>
    <row r="22" spans="1:28" x14ac:dyDescent="0.25">
      <c r="A22" s="346" t="s">
        <v>477</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25"/>
      <c r="AB22" s="125"/>
    </row>
    <row r="23" spans="1:28" ht="32.25" customHeight="1" x14ac:dyDescent="0.25">
      <c r="A23" s="348" t="s">
        <v>334</v>
      </c>
      <c r="B23" s="349"/>
      <c r="C23" s="349"/>
      <c r="D23" s="349"/>
      <c r="E23" s="349"/>
      <c r="F23" s="349"/>
      <c r="G23" s="349"/>
      <c r="H23" s="349"/>
      <c r="I23" s="349"/>
      <c r="J23" s="349"/>
      <c r="K23" s="349"/>
      <c r="L23" s="350"/>
      <c r="M23" s="347" t="s">
        <v>335</v>
      </c>
      <c r="N23" s="347"/>
      <c r="O23" s="347"/>
      <c r="P23" s="347"/>
      <c r="Q23" s="347"/>
      <c r="R23" s="347"/>
      <c r="S23" s="347"/>
      <c r="T23" s="347"/>
      <c r="U23" s="347"/>
      <c r="V23" s="347"/>
      <c r="W23" s="347"/>
      <c r="X23" s="347"/>
      <c r="Y23" s="347"/>
      <c r="Z23" s="347"/>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17" t="str">
        <f>'1. паспорт местоположение'!$A$5</f>
        <v>Год раскрытия информации: 2021 год</v>
      </c>
      <c r="B5" s="317"/>
      <c r="C5" s="317"/>
      <c r="D5" s="317"/>
      <c r="E5" s="317"/>
      <c r="F5" s="317"/>
      <c r="G5" s="317"/>
      <c r="H5" s="317"/>
      <c r="I5" s="317"/>
      <c r="J5" s="317"/>
      <c r="K5" s="317"/>
      <c r="L5" s="317"/>
      <c r="M5" s="317"/>
      <c r="N5" s="317"/>
      <c r="O5" s="317"/>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1" t="s">
        <v>10</v>
      </c>
      <c r="B7" s="321"/>
      <c r="C7" s="321"/>
      <c r="D7" s="321"/>
      <c r="E7" s="321"/>
      <c r="F7" s="321"/>
      <c r="G7" s="321"/>
      <c r="H7" s="321"/>
      <c r="I7" s="321"/>
      <c r="J7" s="321"/>
      <c r="K7" s="321"/>
      <c r="L7" s="321"/>
      <c r="M7" s="321"/>
      <c r="N7" s="321"/>
      <c r="O7" s="321"/>
      <c r="P7" s="9"/>
      <c r="Q7" s="9"/>
      <c r="R7" s="9"/>
      <c r="S7" s="9"/>
      <c r="T7" s="9"/>
      <c r="U7" s="9"/>
      <c r="V7" s="9"/>
      <c r="W7" s="9"/>
      <c r="X7" s="9"/>
      <c r="Y7" s="9"/>
      <c r="Z7" s="9"/>
    </row>
    <row r="8" spans="1:28" s="7" customFormat="1" ht="18.75" x14ac:dyDescent="0.2">
      <c r="A8" s="321"/>
      <c r="B8" s="321"/>
      <c r="C8" s="321"/>
      <c r="D8" s="321"/>
      <c r="E8" s="321"/>
      <c r="F8" s="321"/>
      <c r="G8" s="321"/>
      <c r="H8" s="321"/>
      <c r="I8" s="321"/>
      <c r="J8" s="321"/>
      <c r="K8" s="321"/>
      <c r="L8" s="321"/>
      <c r="M8" s="321"/>
      <c r="N8" s="321"/>
      <c r="O8" s="321"/>
      <c r="P8" s="9"/>
      <c r="Q8" s="9"/>
      <c r="R8" s="9"/>
      <c r="S8" s="9"/>
      <c r="T8" s="9"/>
      <c r="U8" s="9"/>
      <c r="V8" s="9"/>
      <c r="W8" s="9"/>
      <c r="X8" s="9"/>
      <c r="Y8" s="9"/>
      <c r="Z8" s="9"/>
    </row>
    <row r="9" spans="1:28" s="7" customFormat="1" ht="18.75" x14ac:dyDescent="0.2">
      <c r="A9" s="322" t="str">
        <f>'1. паспорт местоположение'!A9:C9</f>
        <v xml:space="preserve">ГУП "Региональные электрические сети "РБ  </v>
      </c>
      <c r="B9" s="322"/>
      <c r="C9" s="322"/>
      <c r="D9" s="322"/>
      <c r="E9" s="322"/>
      <c r="F9" s="322"/>
      <c r="G9" s="322"/>
      <c r="H9" s="322"/>
      <c r="I9" s="322"/>
      <c r="J9" s="322"/>
      <c r="K9" s="322"/>
      <c r="L9" s="322"/>
      <c r="M9" s="322"/>
      <c r="N9" s="322"/>
      <c r="O9" s="322"/>
      <c r="P9" s="9"/>
      <c r="Q9" s="9"/>
      <c r="R9" s="9"/>
      <c r="S9" s="9"/>
      <c r="T9" s="9"/>
      <c r="U9" s="9"/>
      <c r="V9" s="9"/>
      <c r="W9" s="9"/>
      <c r="X9" s="9"/>
      <c r="Y9" s="9"/>
      <c r="Z9" s="9"/>
    </row>
    <row r="10" spans="1:28" s="7" customFormat="1" ht="18.75" x14ac:dyDescent="0.2">
      <c r="A10" s="318" t="s">
        <v>9</v>
      </c>
      <c r="B10" s="318"/>
      <c r="C10" s="318"/>
      <c r="D10" s="318"/>
      <c r="E10" s="318"/>
      <c r="F10" s="318"/>
      <c r="G10" s="318"/>
      <c r="H10" s="318"/>
      <c r="I10" s="318"/>
      <c r="J10" s="318"/>
      <c r="K10" s="318"/>
      <c r="L10" s="318"/>
      <c r="M10" s="318"/>
      <c r="N10" s="318"/>
      <c r="O10" s="318"/>
      <c r="P10" s="9"/>
      <c r="Q10" s="9"/>
      <c r="R10" s="9"/>
      <c r="S10" s="9"/>
      <c r="T10" s="9"/>
      <c r="U10" s="9"/>
      <c r="V10" s="9"/>
      <c r="W10" s="9"/>
      <c r="X10" s="9"/>
      <c r="Y10" s="9"/>
      <c r="Z10" s="9"/>
    </row>
    <row r="11" spans="1:28" s="7" customFormat="1" ht="18.75" x14ac:dyDescent="0.2">
      <c r="A11" s="321"/>
      <c r="B11" s="321"/>
      <c r="C11" s="321"/>
      <c r="D11" s="321"/>
      <c r="E11" s="321"/>
      <c r="F11" s="321"/>
      <c r="G11" s="321"/>
      <c r="H11" s="321"/>
      <c r="I11" s="321"/>
      <c r="J11" s="321"/>
      <c r="K11" s="321"/>
      <c r="L11" s="321"/>
      <c r="M11" s="321"/>
      <c r="N11" s="321"/>
      <c r="O11" s="321"/>
      <c r="P11" s="9"/>
      <c r="Q11" s="9"/>
      <c r="R11" s="9"/>
      <c r="S11" s="9"/>
      <c r="T11" s="9"/>
      <c r="U11" s="9"/>
      <c r="V11" s="9"/>
      <c r="W11" s="9"/>
      <c r="X11" s="9"/>
      <c r="Y11" s="9"/>
      <c r="Z11" s="9"/>
    </row>
    <row r="12" spans="1:28" s="7" customFormat="1" ht="18.75" x14ac:dyDescent="0.2">
      <c r="A12" s="323" t="str">
        <f>'1. паспорт местоположение'!$A$12</f>
        <v>L_ 20220213</v>
      </c>
      <c r="B12" s="323"/>
      <c r="C12" s="323"/>
      <c r="D12" s="323"/>
      <c r="E12" s="323"/>
      <c r="F12" s="323"/>
      <c r="G12" s="323"/>
      <c r="H12" s="323"/>
      <c r="I12" s="323"/>
      <c r="J12" s="323"/>
      <c r="K12" s="323"/>
      <c r="L12" s="323"/>
      <c r="M12" s="323"/>
      <c r="N12" s="323"/>
      <c r="O12" s="323"/>
      <c r="P12" s="9"/>
      <c r="Q12" s="9"/>
      <c r="R12" s="9"/>
      <c r="S12" s="9"/>
      <c r="T12" s="9"/>
      <c r="U12" s="9"/>
      <c r="V12" s="9"/>
      <c r="W12" s="9"/>
      <c r="X12" s="9"/>
      <c r="Y12" s="9"/>
      <c r="Z12" s="9"/>
    </row>
    <row r="13" spans="1:28" s="7" customFormat="1" ht="18.75" x14ac:dyDescent="0.2">
      <c r="A13" s="318" t="s">
        <v>8</v>
      </c>
      <c r="B13" s="318"/>
      <c r="C13" s="318"/>
      <c r="D13" s="318"/>
      <c r="E13" s="318"/>
      <c r="F13" s="318"/>
      <c r="G13" s="318"/>
      <c r="H13" s="318"/>
      <c r="I13" s="318"/>
      <c r="J13" s="318"/>
      <c r="K13" s="318"/>
      <c r="L13" s="318"/>
      <c r="M13" s="318"/>
      <c r="N13" s="318"/>
      <c r="O13" s="318"/>
      <c r="P13" s="9"/>
      <c r="Q13" s="9"/>
      <c r="R13" s="9"/>
      <c r="S13" s="9"/>
      <c r="T13" s="9"/>
      <c r="U13" s="9"/>
      <c r="V13" s="9"/>
      <c r="W13" s="9"/>
      <c r="X13" s="9"/>
      <c r="Y13" s="9"/>
      <c r="Z13" s="9"/>
    </row>
    <row r="14" spans="1:28" s="7" customFormat="1" ht="15.75" customHeight="1" x14ac:dyDescent="0.2">
      <c r="A14" s="328"/>
      <c r="B14" s="328"/>
      <c r="C14" s="328"/>
      <c r="D14" s="328"/>
      <c r="E14" s="328"/>
      <c r="F14" s="328"/>
      <c r="G14" s="328"/>
      <c r="H14" s="328"/>
      <c r="I14" s="328"/>
      <c r="J14" s="328"/>
      <c r="K14" s="328"/>
      <c r="L14" s="328"/>
      <c r="M14" s="328"/>
      <c r="N14" s="328"/>
      <c r="O14" s="328"/>
      <c r="P14" s="3"/>
      <c r="Q14" s="3"/>
      <c r="R14" s="3"/>
      <c r="S14" s="3"/>
      <c r="T14" s="3"/>
      <c r="U14" s="3"/>
      <c r="V14" s="3"/>
      <c r="W14" s="3"/>
      <c r="X14" s="3"/>
      <c r="Y14" s="3"/>
      <c r="Z14" s="3"/>
    </row>
    <row r="15" spans="1:28" s="2" customFormat="1" ht="15.75" x14ac:dyDescent="0.2">
      <c r="A15" s="322" t="str">
        <f>'1. паспорт местоположение'!$A$15</f>
        <v>Строительство ЛЭП-04кВ -0,296км  г.Агидель ул.Мира 5</v>
      </c>
      <c r="B15" s="322"/>
      <c r="C15" s="322"/>
      <c r="D15" s="322"/>
      <c r="E15" s="322"/>
      <c r="F15" s="322"/>
      <c r="G15" s="322"/>
      <c r="H15" s="322"/>
      <c r="I15" s="322"/>
      <c r="J15" s="322"/>
      <c r="K15" s="322"/>
      <c r="L15" s="322"/>
      <c r="M15" s="322"/>
      <c r="N15" s="322"/>
      <c r="O15" s="322"/>
      <c r="P15" s="6"/>
      <c r="Q15" s="6"/>
      <c r="R15" s="6"/>
      <c r="S15" s="6"/>
      <c r="T15" s="6"/>
      <c r="U15" s="6"/>
      <c r="V15" s="6"/>
      <c r="W15" s="6"/>
      <c r="X15" s="6"/>
      <c r="Y15" s="6"/>
      <c r="Z15" s="6"/>
    </row>
    <row r="16" spans="1:28" s="2" customFormat="1" ht="15" customHeight="1" x14ac:dyDescent="0.2">
      <c r="A16" s="318" t="s">
        <v>7</v>
      </c>
      <c r="B16" s="318"/>
      <c r="C16" s="318"/>
      <c r="D16" s="318"/>
      <c r="E16" s="318"/>
      <c r="F16" s="318"/>
      <c r="G16" s="318"/>
      <c r="H16" s="318"/>
      <c r="I16" s="318"/>
      <c r="J16" s="318"/>
      <c r="K16" s="318"/>
      <c r="L16" s="318"/>
      <c r="M16" s="318"/>
      <c r="N16" s="318"/>
      <c r="O16" s="318"/>
      <c r="P16" s="4"/>
      <c r="Q16" s="4"/>
      <c r="R16" s="4"/>
      <c r="S16" s="4"/>
      <c r="T16" s="4"/>
      <c r="U16" s="4"/>
      <c r="V16" s="4"/>
      <c r="W16" s="4"/>
      <c r="X16" s="4"/>
      <c r="Y16" s="4"/>
      <c r="Z16" s="4"/>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51" t="s">
        <v>455</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24" t="s">
        <v>6</v>
      </c>
      <c r="B19" s="324" t="s">
        <v>88</v>
      </c>
      <c r="C19" s="324" t="s">
        <v>87</v>
      </c>
      <c r="D19" s="324" t="s">
        <v>76</v>
      </c>
      <c r="E19" s="352" t="s">
        <v>86</v>
      </c>
      <c r="F19" s="353"/>
      <c r="G19" s="353"/>
      <c r="H19" s="353"/>
      <c r="I19" s="354"/>
      <c r="J19" s="324" t="s">
        <v>85</v>
      </c>
      <c r="K19" s="324"/>
      <c r="L19" s="324"/>
      <c r="M19" s="324"/>
      <c r="N19" s="324"/>
      <c r="O19" s="324"/>
      <c r="P19" s="3"/>
      <c r="Q19" s="3"/>
      <c r="R19" s="3"/>
      <c r="S19" s="3"/>
      <c r="T19" s="3"/>
      <c r="U19" s="3"/>
      <c r="V19" s="3"/>
      <c r="W19" s="3"/>
    </row>
    <row r="20" spans="1:26" s="2" customFormat="1" ht="51" customHeight="1" x14ac:dyDescent="0.2">
      <c r="A20" s="324"/>
      <c r="B20" s="324"/>
      <c r="C20" s="324"/>
      <c r="D20" s="324"/>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9" workbookViewId="0">
      <selection activeCell="L37" sqref="L37"/>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55" t="s">
        <v>509</v>
      </c>
      <c r="B5" s="355"/>
      <c r="C5" s="355"/>
      <c r="D5" s="355"/>
      <c r="E5" s="355"/>
    </row>
    <row r="7" spans="1:5" x14ac:dyDescent="0.25">
      <c r="A7" s="355" t="s">
        <v>10</v>
      </c>
      <c r="B7" s="355"/>
      <c r="C7" s="355"/>
      <c r="D7" s="355"/>
      <c r="E7" s="355"/>
    </row>
    <row r="9" spans="1:5" x14ac:dyDescent="0.25">
      <c r="A9" s="355" t="s">
        <v>520</v>
      </c>
      <c r="B9" s="355"/>
      <c r="C9" s="355"/>
      <c r="D9" s="355"/>
      <c r="E9" s="355"/>
    </row>
    <row r="10" spans="1:5" x14ac:dyDescent="0.25">
      <c r="A10" s="362" t="s">
        <v>809</v>
      </c>
      <c r="B10" s="362"/>
      <c r="C10" s="362"/>
      <c r="D10" s="362"/>
      <c r="E10" s="362"/>
    </row>
    <row r="11" spans="1:5" x14ac:dyDescent="0.25">
      <c r="A11" s="265"/>
      <c r="B11" s="265"/>
      <c r="C11" s="265"/>
      <c r="D11" s="265"/>
      <c r="E11" s="265"/>
    </row>
    <row r="12" spans="1:5" x14ac:dyDescent="0.25">
      <c r="A12" s="355" t="s">
        <v>528</v>
      </c>
      <c r="B12" s="355"/>
      <c r="C12" s="355"/>
      <c r="D12" s="355"/>
      <c r="E12" s="355"/>
    </row>
    <row r="13" spans="1:5" x14ac:dyDescent="0.25">
      <c r="A13" s="362" t="s">
        <v>810</v>
      </c>
      <c r="B13" s="362"/>
      <c r="C13" s="362"/>
      <c r="D13" s="362"/>
      <c r="E13" s="362"/>
    </row>
    <row r="14" spans="1:5" x14ac:dyDescent="0.25">
      <c r="A14" s="265"/>
      <c r="B14" s="265"/>
      <c r="C14" s="265"/>
      <c r="D14" s="265"/>
      <c r="E14" s="265"/>
    </row>
    <row r="15" spans="1:5" x14ac:dyDescent="0.25">
      <c r="A15" s="355" t="s">
        <v>532</v>
      </c>
      <c r="B15" s="355"/>
      <c r="C15" s="355"/>
      <c r="D15" s="355"/>
      <c r="E15" s="355"/>
    </row>
    <row r="16" spans="1:5" x14ac:dyDescent="0.25">
      <c r="A16" s="356" t="s">
        <v>811</v>
      </c>
      <c r="B16" s="356"/>
      <c r="C16" s="356"/>
      <c r="D16" s="356"/>
      <c r="E16" s="356"/>
    </row>
    <row r="17" spans="1:12" x14ac:dyDescent="0.25">
      <c r="A17" s="266"/>
      <c r="B17" s="266"/>
      <c r="C17" s="266"/>
      <c r="D17" s="266"/>
      <c r="E17" s="266"/>
    </row>
    <row r="18" spans="1:12" x14ac:dyDescent="0.25">
      <c r="A18" s="266"/>
      <c r="B18" s="266"/>
      <c r="C18" s="266"/>
      <c r="D18" s="266"/>
      <c r="E18" s="266"/>
    </row>
    <row r="19" spans="1:12" x14ac:dyDescent="0.25">
      <c r="A19" s="267" t="s">
        <v>308</v>
      </c>
      <c r="B19" s="268" t="s">
        <v>1</v>
      </c>
      <c r="C19" s="269"/>
      <c r="D19" s="270"/>
      <c r="E19" s="270"/>
      <c r="F19" s="270"/>
      <c r="G19" s="270"/>
      <c r="H19" s="271"/>
      <c r="I19" s="272"/>
      <c r="J19" s="272"/>
      <c r="K19" s="272"/>
      <c r="L19" s="272"/>
    </row>
    <row r="20" spans="1:12" ht="21" customHeight="1" x14ac:dyDescent="0.25">
      <c r="A20" s="273" t="s">
        <v>812</v>
      </c>
      <c r="B20" s="274">
        <v>0.245</v>
      </c>
      <c r="C20" s="275"/>
      <c r="D20" s="275"/>
      <c r="E20" s="275"/>
      <c r="F20" s="275"/>
      <c r="G20" s="275"/>
      <c r="H20" s="275"/>
      <c r="I20" s="275"/>
      <c r="J20" s="275"/>
      <c r="K20" s="275"/>
      <c r="L20" s="275"/>
    </row>
    <row r="21" spans="1:12" ht="21.75" customHeight="1" x14ac:dyDescent="0.25">
      <c r="A21" s="273" t="s">
        <v>813</v>
      </c>
      <c r="B21" s="274">
        <f>B20*0.012</f>
        <v>2.9399999999999999E-3</v>
      </c>
      <c r="C21" s="275"/>
      <c r="D21" s="275"/>
      <c r="E21" s="275"/>
      <c r="F21" s="275"/>
      <c r="G21" s="275"/>
      <c r="H21" s="275"/>
      <c r="I21" s="275"/>
      <c r="J21" s="275"/>
      <c r="K21" s="275"/>
      <c r="L21" s="275"/>
    </row>
    <row r="22" spans="1:12" ht="19.5" customHeight="1" x14ac:dyDescent="0.25">
      <c r="A22" s="273" t="s">
        <v>814</v>
      </c>
      <c r="B22" s="274">
        <f>B20*0.014</f>
        <v>3.4299999999999999E-3</v>
      </c>
      <c r="C22" s="275"/>
      <c r="D22" s="275"/>
      <c r="E22" s="275"/>
      <c r="F22" s="275"/>
      <c r="G22" s="275"/>
      <c r="H22" s="275"/>
      <c r="I22" s="275"/>
      <c r="J22" s="275"/>
      <c r="K22" s="275"/>
      <c r="L22" s="275"/>
    </row>
    <row r="23" spans="1:12" ht="21" customHeight="1" x14ac:dyDescent="0.25">
      <c r="A23" s="273" t="s">
        <v>307</v>
      </c>
      <c r="B23" s="276">
        <v>5</v>
      </c>
      <c r="C23" s="275"/>
      <c r="D23" s="275"/>
      <c r="E23" s="275"/>
      <c r="F23" s="275"/>
      <c r="G23" s="275"/>
      <c r="H23" s="275"/>
      <c r="I23" s="275"/>
      <c r="J23" s="275"/>
      <c r="K23" s="275"/>
      <c r="L23" s="275"/>
    </row>
    <row r="24" spans="1:12" ht="22.5" customHeight="1" x14ac:dyDescent="0.25">
      <c r="A24" s="273" t="s">
        <v>815</v>
      </c>
      <c r="B24" s="274"/>
      <c r="C24" s="275"/>
      <c r="D24" s="275"/>
      <c r="E24" s="275"/>
      <c r="F24" s="275"/>
      <c r="G24" s="275"/>
      <c r="H24" s="275"/>
      <c r="I24" s="275"/>
      <c r="J24" s="275"/>
      <c r="K24" s="275"/>
      <c r="L24" s="275"/>
    </row>
    <row r="25" spans="1:12" ht="21" customHeight="1" x14ac:dyDescent="0.25">
      <c r="A25" s="273" t="s">
        <v>306</v>
      </c>
      <c r="B25" s="277">
        <v>1</v>
      </c>
      <c r="C25" s="275"/>
      <c r="D25" s="275"/>
      <c r="E25" s="275"/>
      <c r="F25" s="275"/>
      <c r="G25" s="275"/>
      <c r="H25" s="275"/>
      <c r="I25" s="275"/>
      <c r="J25" s="275"/>
      <c r="K25" s="275"/>
      <c r="L25" s="275"/>
    </row>
    <row r="26" spans="1:12" ht="22.5" customHeight="1" x14ac:dyDescent="0.25">
      <c r="A26" s="273" t="s">
        <v>305</v>
      </c>
      <c r="B26" s="278">
        <v>0.03</v>
      </c>
      <c r="C26" s="275"/>
      <c r="D26" s="275"/>
      <c r="E26" s="275"/>
      <c r="F26" s="275"/>
      <c r="G26" s="275"/>
      <c r="H26" s="275"/>
      <c r="I26" s="275"/>
      <c r="J26" s="275"/>
      <c r="K26" s="275"/>
      <c r="L26" s="275"/>
    </row>
    <row r="27" spans="1:12" x14ac:dyDescent="0.25">
      <c r="A27" s="279"/>
      <c r="B27" s="280"/>
      <c r="C27" s="281"/>
      <c r="D27" s="281"/>
      <c r="E27" s="281"/>
      <c r="F27" s="281"/>
      <c r="G27" s="281"/>
      <c r="H27" s="281"/>
      <c r="I27" s="281"/>
      <c r="J27" s="281"/>
      <c r="K27" s="281"/>
      <c r="L27" s="281"/>
    </row>
    <row r="28" spans="1:12" x14ac:dyDescent="0.25">
      <c r="A28" s="282" t="s">
        <v>816</v>
      </c>
      <c r="B28" s="283"/>
      <c r="C28" s="283">
        <v>2022</v>
      </c>
      <c r="D28" s="283">
        <v>2023</v>
      </c>
      <c r="E28" s="283">
        <v>2024</v>
      </c>
      <c r="F28" s="283">
        <v>2025</v>
      </c>
      <c r="G28" s="283">
        <v>2026</v>
      </c>
      <c r="H28" s="283">
        <v>2027</v>
      </c>
      <c r="I28" s="283">
        <v>2028</v>
      </c>
      <c r="J28" s="283">
        <v>2029</v>
      </c>
      <c r="K28" s="283">
        <v>2030</v>
      </c>
      <c r="L28" s="283">
        <v>2031</v>
      </c>
    </row>
    <row r="29" spans="1:12" x14ac:dyDescent="0.25">
      <c r="A29" s="273" t="s">
        <v>304</v>
      </c>
      <c r="B29" s="284"/>
      <c r="C29" s="274">
        <v>1</v>
      </c>
      <c r="D29" s="274">
        <v>1.0349999999999999</v>
      </c>
      <c r="E29" s="274">
        <v>1.034</v>
      </c>
      <c r="F29" s="274">
        <v>1.04</v>
      </c>
      <c r="G29" s="274">
        <v>1.04</v>
      </c>
      <c r="H29" s="274">
        <v>1.04</v>
      </c>
      <c r="I29" s="274">
        <v>1.04</v>
      </c>
      <c r="J29" s="274">
        <v>1.04</v>
      </c>
      <c r="K29" s="274">
        <v>1.04</v>
      </c>
      <c r="L29" s="274">
        <v>1.04</v>
      </c>
    </row>
    <row r="30" spans="1:12" ht="24.75" customHeight="1" x14ac:dyDescent="0.25">
      <c r="A30" s="273" t="s">
        <v>303</v>
      </c>
      <c r="B30" s="284"/>
      <c r="C30" s="274">
        <f>C29</f>
        <v>1</v>
      </c>
      <c r="D30" s="274">
        <f>D29</f>
        <v>1.0349999999999999</v>
      </c>
      <c r="E30" s="274">
        <f>D30*E29</f>
        <v>1.07019</v>
      </c>
      <c r="F30" s="274">
        <f>E30*F29</f>
        <v>1.1129975999999999</v>
      </c>
      <c r="G30" s="274">
        <f t="shared" ref="G30:K30" si="0">F30*G29</f>
        <v>1.1575175039999999</v>
      </c>
      <c r="H30" s="274">
        <f t="shared" si="0"/>
        <v>1.2038182041599998</v>
      </c>
      <c r="I30" s="274">
        <f t="shared" si="0"/>
        <v>1.2519709323263999</v>
      </c>
      <c r="J30" s="274">
        <f t="shared" si="0"/>
        <v>1.302049769619456</v>
      </c>
      <c r="K30" s="274">
        <f t="shared" si="0"/>
        <v>1.3541317604042342</v>
      </c>
      <c r="L30" s="274">
        <f>K30*L29</f>
        <v>1.4082970308204037</v>
      </c>
    </row>
    <row r="31" spans="1:12" x14ac:dyDescent="0.25">
      <c r="A31" s="279"/>
      <c r="B31" s="285"/>
      <c r="C31" s="281"/>
      <c r="D31" s="286"/>
      <c r="E31" s="286"/>
      <c r="F31" s="287"/>
      <c r="G31" s="272"/>
      <c r="H31" s="272"/>
      <c r="I31" s="272"/>
      <c r="J31" s="272"/>
      <c r="K31" s="272"/>
      <c r="L31" s="272"/>
    </row>
    <row r="32" spans="1:12" x14ac:dyDescent="0.25">
      <c r="A32" s="288" t="s">
        <v>817</v>
      </c>
      <c r="B32" s="289" t="s">
        <v>818</v>
      </c>
      <c r="C32" s="289">
        <f t="shared" ref="C32:L32" si="1">C28</f>
        <v>2022</v>
      </c>
      <c r="D32" s="289">
        <f t="shared" si="1"/>
        <v>2023</v>
      </c>
      <c r="E32" s="283">
        <f t="shared" si="1"/>
        <v>2024</v>
      </c>
      <c r="F32" s="283">
        <f t="shared" si="1"/>
        <v>2025</v>
      </c>
      <c r="G32" s="283">
        <f t="shared" si="1"/>
        <v>2026</v>
      </c>
      <c r="H32" s="283">
        <f t="shared" si="1"/>
        <v>2027</v>
      </c>
      <c r="I32" s="283">
        <f t="shared" si="1"/>
        <v>2028</v>
      </c>
      <c r="J32" s="283">
        <f t="shared" si="1"/>
        <v>2029</v>
      </c>
      <c r="K32" s="283">
        <f t="shared" si="1"/>
        <v>2030</v>
      </c>
      <c r="L32" s="283">
        <f t="shared" si="1"/>
        <v>2031</v>
      </c>
    </row>
    <row r="33" spans="1:12" x14ac:dyDescent="0.25">
      <c r="A33" s="290" t="s">
        <v>819</v>
      </c>
      <c r="B33" s="291" t="s">
        <v>820</v>
      </c>
      <c r="C33" s="292">
        <f>B20*0.14</f>
        <v>3.4300000000000004E-2</v>
      </c>
      <c r="D33" s="293">
        <f>C33*D30</f>
        <v>3.5500500000000004E-2</v>
      </c>
      <c r="E33" s="293">
        <f>C33*E30</f>
        <v>3.6707517000000002E-2</v>
      </c>
      <c r="F33" s="293">
        <f>C33*F30</f>
        <v>3.8175817680000002E-2</v>
      </c>
      <c r="G33" s="293">
        <f>C33*G30</f>
        <v>3.9702850387199999E-2</v>
      </c>
      <c r="H33" s="293">
        <f>C33*H30</f>
        <v>4.1290964402688E-2</v>
      </c>
      <c r="I33" s="293">
        <f>C33*I30</f>
        <v>4.294260297879552E-2</v>
      </c>
      <c r="J33" s="293">
        <f>C33*J30</f>
        <v>4.4660307097947348E-2</v>
      </c>
      <c r="K33" s="293">
        <f>C33*K30</f>
        <v>4.6446719381865238E-2</v>
      </c>
      <c r="L33" s="293">
        <f>C33*L30</f>
        <v>4.8304588157139852E-2</v>
      </c>
    </row>
    <row r="34" spans="1:12" ht="18.75" customHeight="1" x14ac:dyDescent="0.25">
      <c r="A34" s="294" t="s">
        <v>821</v>
      </c>
      <c r="B34" s="291" t="s">
        <v>820</v>
      </c>
      <c r="C34" s="295">
        <f>SUM(C35:C37)</f>
        <v>2.9399999999999999E-3</v>
      </c>
      <c r="D34" s="295">
        <f t="shared" ref="D34:L34" si="2">SUM(D35:D37)</f>
        <v>3.0428999999999999E-3</v>
      </c>
      <c r="E34" s="295">
        <f t="shared" si="2"/>
        <v>3.1463585999999999E-3</v>
      </c>
      <c r="F34" s="295">
        <f t="shared" si="2"/>
        <v>3.2722129439999997E-3</v>
      </c>
      <c r="G34" s="295">
        <f t="shared" si="2"/>
        <v>7.3733865004799986E-3</v>
      </c>
      <c r="H34" s="295">
        <f t="shared" si="2"/>
        <v>3.5392255202303996E-3</v>
      </c>
      <c r="I34" s="295">
        <f t="shared" si="2"/>
        <v>3.6807945410396157E-3</v>
      </c>
      <c r="J34" s="295">
        <f t="shared" si="2"/>
        <v>3.8280263226812003E-3</v>
      </c>
      <c r="K34" s="295">
        <f t="shared" si="2"/>
        <v>3.9811473755884483E-3</v>
      </c>
      <c r="L34" s="295">
        <f t="shared" si="2"/>
        <v>8.9708520863259721E-3</v>
      </c>
    </row>
    <row r="35" spans="1:12" ht="21.75" customHeight="1" x14ac:dyDescent="0.25">
      <c r="A35" s="273" t="s">
        <v>822</v>
      </c>
      <c r="B35" s="291" t="s">
        <v>820</v>
      </c>
      <c r="C35" s="274">
        <f>B21</f>
        <v>2.9399999999999999E-3</v>
      </c>
      <c r="D35" s="274">
        <f>C35*D30</f>
        <v>3.0428999999999999E-3</v>
      </c>
      <c r="E35" s="274">
        <f>C35*E30</f>
        <v>3.1463585999999999E-3</v>
      </c>
      <c r="F35" s="274">
        <f>C35*F30</f>
        <v>3.2722129439999997E-3</v>
      </c>
      <c r="G35" s="274">
        <f>C35*G30</f>
        <v>3.4031014617599996E-3</v>
      </c>
      <c r="H35" s="274">
        <f>C35*H30</f>
        <v>3.5392255202303996E-3</v>
      </c>
      <c r="I35" s="274">
        <f>C35*I30</f>
        <v>3.6807945410396157E-3</v>
      </c>
      <c r="J35" s="274">
        <f>C35*J30</f>
        <v>3.8280263226812003E-3</v>
      </c>
      <c r="K35" s="274">
        <f>C35*K30</f>
        <v>3.9811473755884483E-3</v>
      </c>
      <c r="L35" s="274">
        <f>C35*L30</f>
        <v>4.1403932706119868E-3</v>
      </c>
    </row>
    <row r="36" spans="1:12" ht="19.5" customHeight="1" x14ac:dyDescent="0.25">
      <c r="A36" s="273" t="s">
        <v>823</v>
      </c>
      <c r="B36" s="291" t="s">
        <v>820</v>
      </c>
      <c r="C36" s="274"/>
      <c r="D36" s="274"/>
      <c r="E36" s="274"/>
      <c r="F36" s="274"/>
      <c r="G36" s="274">
        <f>B22*G30</f>
        <v>3.970285038719999E-3</v>
      </c>
      <c r="H36" s="274"/>
      <c r="I36" s="274"/>
      <c r="J36" s="274"/>
      <c r="K36" s="274"/>
      <c r="L36" s="274">
        <f>B22*L30</f>
        <v>4.8304588157139844E-3</v>
      </c>
    </row>
    <row r="37" spans="1:12" x14ac:dyDescent="0.25">
      <c r="A37" s="273" t="s">
        <v>824</v>
      </c>
      <c r="B37" s="291" t="s">
        <v>820</v>
      </c>
      <c r="C37" s="274">
        <f>B24</f>
        <v>0</v>
      </c>
      <c r="D37" s="274">
        <f>C37*D30</f>
        <v>0</v>
      </c>
      <c r="E37" s="274">
        <f t="shared" ref="E37:L37" si="3">D37*E30</f>
        <v>0</v>
      </c>
      <c r="F37" s="274">
        <f t="shared" si="3"/>
        <v>0</v>
      </c>
      <c r="G37" s="274">
        <f t="shared" si="3"/>
        <v>0</v>
      </c>
      <c r="H37" s="274">
        <f t="shared" si="3"/>
        <v>0</v>
      </c>
      <c r="I37" s="274">
        <f t="shared" si="3"/>
        <v>0</v>
      </c>
      <c r="J37" s="274">
        <f t="shared" si="3"/>
        <v>0</v>
      </c>
      <c r="K37" s="274">
        <f t="shared" si="3"/>
        <v>0</v>
      </c>
      <c r="L37" s="274">
        <f t="shared" si="3"/>
        <v>0</v>
      </c>
    </row>
    <row r="38" spans="1:12" ht="24.75" customHeight="1" x14ac:dyDescent="0.25">
      <c r="A38" s="296" t="s">
        <v>302</v>
      </c>
      <c r="B38" s="291" t="s">
        <v>820</v>
      </c>
      <c r="C38" s="297">
        <f>C33-C34</f>
        <v>3.1360000000000006E-2</v>
      </c>
      <c r="D38" s="295">
        <f t="shared" ref="D38:L38" si="4">D33-D34</f>
        <v>3.2457600000000003E-2</v>
      </c>
      <c r="E38" s="295">
        <f t="shared" si="4"/>
        <v>3.3561158399999999E-2</v>
      </c>
      <c r="F38" s="295">
        <f t="shared" si="4"/>
        <v>3.4903604736000002E-2</v>
      </c>
      <c r="G38" s="295">
        <f>G33-G34</f>
        <v>3.2329463886719999E-2</v>
      </c>
      <c r="H38" s="295">
        <f t="shared" si="4"/>
        <v>3.77517388824576E-2</v>
      </c>
      <c r="I38" s="295">
        <f t="shared" si="4"/>
        <v>3.9261808437755903E-2</v>
      </c>
      <c r="J38" s="295">
        <f t="shared" si="4"/>
        <v>4.0832280775266148E-2</v>
      </c>
      <c r="K38" s="295">
        <f t="shared" si="4"/>
        <v>4.2465572006276792E-2</v>
      </c>
      <c r="L38" s="295">
        <f t="shared" si="4"/>
        <v>3.9333736070813877E-2</v>
      </c>
    </row>
    <row r="39" spans="1:12" x14ac:dyDescent="0.25">
      <c r="A39" s="298"/>
      <c r="B39" s="299"/>
      <c r="C39" s="300"/>
      <c r="D39" s="301"/>
      <c r="E39" s="301"/>
      <c r="F39" s="302"/>
      <c r="G39" s="272"/>
      <c r="H39" s="272"/>
      <c r="I39" s="272"/>
      <c r="J39" s="272"/>
      <c r="K39" s="272"/>
      <c r="L39" s="272"/>
    </row>
    <row r="40" spans="1:12" x14ac:dyDescent="0.25">
      <c r="A40" s="357" t="s">
        <v>825</v>
      </c>
      <c r="B40" s="359" t="s">
        <v>818</v>
      </c>
      <c r="C40" s="361" t="s">
        <v>826</v>
      </c>
      <c r="D40" s="361"/>
      <c r="E40" s="361"/>
      <c r="F40" s="361"/>
      <c r="G40" s="361"/>
      <c r="H40" s="361"/>
      <c r="I40" s="361"/>
      <c r="J40" s="361"/>
      <c r="K40" s="361"/>
      <c r="L40" s="361"/>
    </row>
    <row r="41" spans="1:12" x14ac:dyDescent="0.25">
      <c r="A41" s="358"/>
      <c r="B41" s="360"/>
      <c r="C41" s="283">
        <v>1</v>
      </c>
      <c r="D41" s="283">
        <v>2</v>
      </c>
      <c r="E41" s="283">
        <v>3</v>
      </c>
      <c r="F41" s="283">
        <v>4</v>
      </c>
      <c r="G41" s="283">
        <v>5</v>
      </c>
      <c r="H41" s="283">
        <v>6</v>
      </c>
      <c r="I41" s="283">
        <v>7</v>
      </c>
      <c r="J41" s="283">
        <v>8</v>
      </c>
      <c r="K41" s="283">
        <v>9</v>
      </c>
      <c r="L41" s="283">
        <v>10</v>
      </c>
    </row>
    <row r="42" spans="1:12" ht="26.25" customHeight="1" x14ac:dyDescent="0.25">
      <c r="A42" s="294" t="s">
        <v>302</v>
      </c>
      <c r="B42" s="303" t="s">
        <v>820</v>
      </c>
      <c r="C42" s="274">
        <f>C38</f>
        <v>3.1360000000000006E-2</v>
      </c>
      <c r="D42" s="274">
        <f t="shared" ref="D42:L42" si="5">D38</f>
        <v>3.2457600000000003E-2</v>
      </c>
      <c r="E42" s="274">
        <f t="shared" si="5"/>
        <v>3.3561158399999999E-2</v>
      </c>
      <c r="F42" s="274">
        <f t="shared" si="5"/>
        <v>3.4903604736000002E-2</v>
      </c>
      <c r="G42" s="274">
        <f t="shared" si="5"/>
        <v>3.2329463886719999E-2</v>
      </c>
      <c r="H42" s="274">
        <f t="shared" si="5"/>
        <v>3.77517388824576E-2</v>
      </c>
      <c r="I42" s="274">
        <f t="shared" si="5"/>
        <v>3.9261808437755903E-2</v>
      </c>
      <c r="J42" s="274">
        <f t="shared" si="5"/>
        <v>4.0832280775266148E-2</v>
      </c>
      <c r="K42" s="274">
        <f t="shared" si="5"/>
        <v>4.2465572006276792E-2</v>
      </c>
      <c r="L42" s="274">
        <f t="shared" si="5"/>
        <v>3.9333736070813877E-2</v>
      </c>
    </row>
    <row r="43" spans="1:12" ht="24.75" customHeight="1" x14ac:dyDescent="0.25">
      <c r="A43" s="294" t="s">
        <v>827</v>
      </c>
      <c r="B43" s="276" t="s">
        <v>820</v>
      </c>
      <c r="C43" s="304">
        <f>-B20</f>
        <v>-0.245</v>
      </c>
      <c r="D43" s="304">
        <f>-'[2]1. сводные данные'!L37</f>
        <v>0</v>
      </c>
      <c r="E43" s="274"/>
      <c r="F43" s="305"/>
      <c r="G43" s="306"/>
      <c r="H43" s="306"/>
      <c r="I43" s="306"/>
      <c r="J43" s="306"/>
      <c r="K43" s="306"/>
      <c r="L43" s="306"/>
    </row>
    <row r="44" spans="1:12" ht="21" customHeight="1" x14ac:dyDescent="0.25">
      <c r="A44" s="294" t="s">
        <v>828</v>
      </c>
      <c r="B44" s="276" t="s">
        <v>820</v>
      </c>
      <c r="C44" s="274">
        <f>SUM(C42:C43)</f>
        <v>-0.21364</v>
      </c>
      <c r="D44" s="274">
        <f t="shared" ref="D44:L44" si="6">SUM(D42:D43)</f>
        <v>3.2457600000000003E-2</v>
      </c>
      <c r="E44" s="274">
        <f>SUM(E42:E43)</f>
        <v>3.3561158399999999E-2</v>
      </c>
      <c r="F44" s="274">
        <f t="shared" si="6"/>
        <v>3.4903604736000002E-2</v>
      </c>
      <c r="G44" s="274">
        <f t="shared" si="6"/>
        <v>3.2329463886719999E-2</v>
      </c>
      <c r="H44" s="274">
        <f t="shared" si="6"/>
        <v>3.77517388824576E-2</v>
      </c>
      <c r="I44" s="274">
        <f t="shared" si="6"/>
        <v>3.9261808437755903E-2</v>
      </c>
      <c r="J44" s="274">
        <f t="shared" si="6"/>
        <v>4.0832280775266148E-2</v>
      </c>
      <c r="K44" s="274">
        <f t="shared" si="6"/>
        <v>4.2465572006276792E-2</v>
      </c>
      <c r="L44" s="274">
        <f t="shared" si="6"/>
        <v>3.9333736070813877E-2</v>
      </c>
    </row>
    <row r="45" spans="1:12" ht="27.75" customHeight="1" x14ac:dyDescent="0.25">
      <c r="A45" s="294" t="s">
        <v>829</v>
      </c>
      <c r="B45" s="276" t="s">
        <v>820</v>
      </c>
      <c r="C45" s="274">
        <f>C44</f>
        <v>-0.21364</v>
      </c>
      <c r="D45" s="274">
        <f>C45+D44</f>
        <v>-0.18118239999999999</v>
      </c>
      <c r="E45" s="274">
        <f>D45+E44</f>
        <v>-0.14762124160000001</v>
      </c>
      <c r="F45" s="274">
        <f t="shared" ref="F45:K45" si="7">E45+F44</f>
        <v>-0.11271763686400001</v>
      </c>
      <c r="G45" s="274">
        <f t="shared" si="7"/>
        <v>-8.0388172977280015E-2</v>
      </c>
      <c r="H45" s="274">
        <f>G45+H44</f>
        <v>-4.2636434094822415E-2</v>
      </c>
      <c r="I45" s="274">
        <f t="shared" si="7"/>
        <v>-3.3746256570665115E-3</v>
      </c>
      <c r="J45" s="274">
        <f t="shared" si="7"/>
        <v>3.7457655118199637E-2</v>
      </c>
      <c r="K45" s="274">
        <f t="shared" si="7"/>
        <v>7.9923227124476429E-2</v>
      </c>
      <c r="L45" s="274">
        <f>K45+L44</f>
        <v>0.11925696319529031</v>
      </c>
    </row>
    <row r="46" spans="1:12" ht="24" customHeight="1" x14ac:dyDescent="0.25">
      <c r="A46" s="273" t="s">
        <v>301</v>
      </c>
      <c r="B46" s="274"/>
      <c r="C46" s="274">
        <f>1/(1+$C$36)^(C41-1)</f>
        <v>1</v>
      </c>
      <c r="D46" s="274">
        <v>0.970873786407767</v>
      </c>
      <c r="E46" s="274">
        <v>0.94259590913375435</v>
      </c>
      <c r="F46" s="274">
        <v>0.91514165935315961</v>
      </c>
      <c r="G46" s="274">
        <v>0.888487047915689</v>
      </c>
      <c r="H46" s="274">
        <v>0.86260878438416411</v>
      </c>
      <c r="I46" s="274">
        <v>0.83748425668365445</v>
      </c>
      <c r="J46" s="274">
        <v>0.81309151134335378</v>
      </c>
      <c r="K46" s="274">
        <v>0.78940923431393573</v>
      </c>
      <c r="L46" s="274">
        <v>0.76641673234362695</v>
      </c>
    </row>
    <row r="47" spans="1:12" ht="22.5" customHeight="1" x14ac:dyDescent="0.25">
      <c r="A47" s="294" t="s">
        <v>830</v>
      </c>
      <c r="B47" s="276" t="s">
        <v>820</v>
      </c>
      <c r="C47" s="274">
        <f>C44*C46</f>
        <v>-0.21364</v>
      </c>
      <c r="D47" s="274">
        <f>D44*D46</f>
        <v>3.1512233009708741E-2</v>
      </c>
      <c r="E47" s="274">
        <f t="shared" ref="E47:L47" si="8">E44*E46</f>
        <v>3.1634610613629939E-2</v>
      </c>
      <c r="F47" s="274">
        <f t="shared" si="8"/>
        <v>3.1941742755509844E-2</v>
      </c>
      <c r="G47" s="274">
        <f t="shared" si="8"/>
        <v>2.8724309929408727E-2</v>
      </c>
      <c r="H47" s="274">
        <f t="shared" si="8"/>
        <v>3.2564981585785135E-2</v>
      </c>
      <c r="I47" s="274">
        <f t="shared" si="8"/>
        <v>3.2881146455550035E-2</v>
      </c>
      <c r="J47" s="274">
        <f t="shared" si="8"/>
        <v>3.3200380887157321E-2</v>
      </c>
      <c r="K47" s="274">
        <f t="shared" si="8"/>
        <v>3.3522714682178267E-2</v>
      </c>
      <c r="L47" s="274">
        <f t="shared" si="8"/>
        <v>3.0146033470259823E-2</v>
      </c>
    </row>
    <row r="48" spans="1:12" ht="24.75" customHeight="1" x14ac:dyDescent="0.25">
      <c r="A48" s="294" t="s">
        <v>831</v>
      </c>
      <c r="B48" s="276" t="s">
        <v>820</v>
      </c>
      <c r="C48" s="274">
        <f>C46*C45</f>
        <v>-0.21364</v>
      </c>
      <c r="D48" s="274">
        <f>D46*D45</f>
        <v>-0.1759052427184466</v>
      </c>
      <c r="E48" s="274">
        <f t="shared" ref="E48:L48" si="9">E46*E45</f>
        <v>-0.1391471784334056</v>
      </c>
      <c r="F48" s="274">
        <f t="shared" si="9"/>
        <v>-0.10315260523808784</v>
      </c>
      <c r="G48" s="274">
        <f t="shared" si="9"/>
        <v>-7.1423850495919289E-2</v>
      </c>
      <c r="H48" s="274">
        <f t="shared" si="9"/>
        <v>-3.6778562585010291E-2</v>
      </c>
      <c r="I48" s="274">
        <f t="shared" si="9"/>
        <v>-2.8261958599939364E-3</v>
      </c>
      <c r="J48" s="274">
        <f t="shared" si="9"/>
        <v>3.0456501411435053E-2</v>
      </c>
      <c r="K48" s="274">
        <f t="shared" si="9"/>
        <v>6.3092133528231717E-2</v>
      </c>
      <c r="L48" s="274">
        <f t="shared" si="9"/>
        <v>9.1400532041358576E-2</v>
      </c>
    </row>
    <row r="49" spans="1:12" x14ac:dyDescent="0.25">
      <c r="A49" s="307"/>
      <c r="B49" s="308"/>
      <c r="C49" s="308"/>
      <c r="D49" s="308"/>
      <c r="E49" s="308"/>
      <c r="F49" s="308"/>
      <c r="G49" s="308"/>
      <c r="H49" s="308"/>
      <c r="I49" s="308"/>
      <c r="J49" s="308"/>
      <c r="K49" s="308"/>
      <c r="L49" s="308"/>
    </row>
    <row r="50" spans="1:12" ht="40.5" customHeight="1" x14ac:dyDescent="0.25">
      <c r="A50" s="309" t="s">
        <v>832</v>
      </c>
      <c r="B50" s="310" t="s">
        <v>818</v>
      </c>
      <c r="C50" s="310" t="s">
        <v>833</v>
      </c>
      <c r="D50" s="308"/>
      <c r="E50" s="308"/>
      <c r="F50" s="308"/>
      <c r="G50" s="308"/>
      <c r="H50" s="308"/>
      <c r="I50" s="308"/>
      <c r="J50" s="308"/>
      <c r="K50" s="308"/>
      <c r="L50" s="308"/>
    </row>
    <row r="51" spans="1:12" ht="24.75" customHeight="1" x14ac:dyDescent="0.25">
      <c r="A51" s="294" t="s">
        <v>834</v>
      </c>
      <c r="B51" s="276" t="s">
        <v>820</v>
      </c>
      <c r="C51" s="276">
        <f>SUM(C47:L47)</f>
        <v>7.248815338918782E-2</v>
      </c>
      <c r="D51" s="311"/>
      <c r="E51" s="311"/>
      <c r="F51" s="312"/>
      <c r="G51" s="313"/>
      <c r="H51" s="313"/>
      <c r="I51" s="313"/>
      <c r="J51" s="313"/>
      <c r="K51" s="313"/>
      <c r="L51" s="313"/>
    </row>
    <row r="52" spans="1:12" ht="25.5" customHeight="1" x14ac:dyDescent="0.25">
      <c r="A52" s="314" t="s">
        <v>300</v>
      </c>
      <c r="B52" s="277" t="s">
        <v>606</v>
      </c>
      <c r="C52" s="277">
        <f>IRR(C44:L44)</f>
        <v>9.4310755360669907E-2</v>
      </c>
      <c r="D52" s="311"/>
      <c r="E52" s="311"/>
      <c r="F52" s="312"/>
      <c r="G52" s="313"/>
      <c r="H52" s="313"/>
      <c r="I52" s="313"/>
      <c r="J52" s="313"/>
      <c r="K52" s="313"/>
      <c r="L52" s="313"/>
    </row>
    <row r="53" spans="1:12" ht="25.5" customHeight="1" x14ac:dyDescent="0.25">
      <c r="A53" s="314" t="s">
        <v>835</v>
      </c>
      <c r="B53" s="303" t="s">
        <v>836</v>
      </c>
      <c r="C53" s="303">
        <f>IF(L45&lt;0,"не окупается",(COUNTIF(C45:L45,"&lt;0")+1))</f>
        <v>8</v>
      </c>
      <c r="D53" s="311"/>
      <c r="E53" s="311"/>
      <c r="F53" s="315"/>
      <c r="G53" s="313"/>
      <c r="H53" s="313"/>
      <c r="I53" s="313"/>
      <c r="J53" s="313"/>
      <c r="K53" s="313"/>
      <c r="L53" s="313"/>
    </row>
    <row r="54" spans="1:12" ht="25.5" customHeight="1" x14ac:dyDescent="0.25">
      <c r="A54" s="294" t="s">
        <v>837</v>
      </c>
      <c r="B54" s="303" t="s">
        <v>836</v>
      </c>
      <c r="C54" s="303">
        <f>IF(L48&lt;0,"не окупается",(COUNTIF(C48:L48,"&lt;0")+1))</f>
        <v>8</v>
      </c>
      <c r="D54" s="311"/>
      <c r="E54" s="311"/>
      <c r="F54" s="316"/>
      <c r="G54" s="313"/>
      <c r="H54" s="313"/>
      <c r="I54" s="313"/>
      <c r="J54" s="313"/>
      <c r="K54" s="313"/>
      <c r="L54" s="313"/>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2022-09-19T05:54:12Z</dcterms:modified>
</cp:coreProperties>
</file>